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activeTab="0"/>
  </bookViews>
  <sheets>
    <sheet name="definitivo funzionale" sheetId="47" r:id="rId1"/>
    <sheet name="Promiscui Ric" sheetId="16" state="hidden" r:id="rId2"/>
    <sheet name="Giro del Personale" sheetId="29" state="hidden" r:id="rId3"/>
  </sheets>
  <externalReferences>
    <externalReference r:id="rId6"/>
  </externalReferences>
  <definedNames>
    <definedName name="AnalisiImportazione.SospesiBilancio">'[1]Analisi importazione'!$C$8</definedName>
    <definedName name="Convalida.CE">'[1]Elenchi convalida'!$B$127:$B$180</definedName>
  </definedNames>
  <calcPr calcId="162913"/>
  <extLst/>
</workbook>
</file>

<file path=xl/connections.xml><?xml version="1.0" encoding="utf-8"?>
<connections xmlns="http://schemas.openxmlformats.org/spreadsheetml/2006/main">
  <connection xmlns="http://schemas.openxmlformats.org/spreadsheetml/2006/main" id="1" name="BIL.31.12.2012 - 29.05 (1).2013" type="6" refreshedVersion="3" background="1" saveData="1">
    <textPr codePage="850" sourceFile="F:\Consulenze\ASM Rovigo nuovo ultimo\Preconsuntivo\Aprile\BIL.31.12.2012 - 29.05 (1).2013.txt" delimited="0" decimal="," thousands=".">
      <textFields count="9">
        <textField/>
        <textField position="60"/>
        <textField position="61"/>
        <textField position="77"/>
        <textField position="78"/>
        <textField position="95"/>
        <textField position="96"/>
        <textField position="113"/>
        <textField position="114"/>
      </textFields>
    </textPr>
  </connection>
</connections>
</file>

<file path=xl/sharedStrings.xml><?xml version="1.0" encoding="utf-8"?>
<sst xmlns="http://schemas.openxmlformats.org/spreadsheetml/2006/main" count="254" uniqueCount="197">
  <si>
    <t xml:space="preserve">CONTO ECONOMICO </t>
  </si>
  <si>
    <t>A) Produzione dell'esercizio</t>
  </si>
  <si>
    <t xml:space="preserve">  (-) Assicurazioni</t>
  </si>
  <si>
    <t xml:space="preserve">  (-) Utenze</t>
  </si>
  <si>
    <t xml:space="preserve">  (-) Costi diversi di gestione</t>
  </si>
  <si>
    <t xml:space="preserve">B)  Costi della produzione  </t>
  </si>
  <si>
    <t>VALORE AGGIUNTO (A+B)</t>
  </si>
  <si>
    <t>C) Costo del lavoro</t>
  </si>
  <si>
    <t>MARGINE OPERATIVO LORDO (A+B+C) = EBITDA</t>
  </si>
  <si>
    <t xml:space="preserve">  (-) Ammortamento beni</t>
  </si>
  <si>
    <t>D) Accantonamenti e ammortamenti</t>
  </si>
  <si>
    <t>RISULTATO OPERATIVO NETTO (A+B+C+D) = EBIT</t>
  </si>
  <si>
    <t xml:space="preserve">  (-) Oneri finanziari</t>
  </si>
  <si>
    <t xml:space="preserve">  (+) Proventi finanziari</t>
  </si>
  <si>
    <t>REDDITO CORRENTE</t>
  </si>
  <si>
    <t xml:space="preserve">  (-) Manutenzioni</t>
  </si>
  <si>
    <t xml:space="preserve">  (-) Materiale di consumo</t>
  </si>
  <si>
    <t xml:space="preserve">  (-) Svalutazione crediti</t>
  </si>
  <si>
    <t>ASM spa Rovigo costi comuni</t>
  </si>
  <si>
    <t>Ricavo affitto sede</t>
  </si>
  <si>
    <t>Atri ricavi</t>
  </si>
  <si>
    <t xml:space="preserve">  (-) Consulenze e collaborazioni</t>
  </si>
  <si>
    <t xml:space="preserve">  (-) Assistenza informatica</t>
  </si>
  <si>
    <t xml:space="preserve">  (-) Compenso CDA</t>
  </si>
  <si>
    <t xml:space="preserve">  (-) Fibbra ottica</t>
  </si>
  <si>
    <t xml:space="preserve">  (-) Imposte tasse</t>
  </si>
  <si>
    <t xml:space="preserve">  (-) Costi gestione vari / rappresentanza</t>
  </si>
  <si>
    <t>Saldo gestione straordinaria</t>
  </si>
  <si>
    <t>Farmacie</t>
  </si>
  <si>
    <t>Parcheggi</t>
  </si>
  <si>
    <t>Promiscui</t>
  </si>
  <si>
    <t>Gestione Calore</t>
  </si>
  <si>
    <t>Totale</t>
  </si>
  <si>
    <t>Ambiente</t>
  </si>
  <si>
    <t>Onoranze</t>
  </si>
  <si>
    <t>RICAVI RIMBORSO COSTI USO SEDE</t>
  </si>
  <si>
    <t>RICAVI VARI PER SERV.SOCIETA'COLLEGATE</t>
  </si>
  <si>
    <t>ok</t>
  </si>
  <si>
    <t>Ced</t>
  </si>
  <si>
    <t>Servizio</t>
  </si>
  <si>
    <t>Imposte Anticipate</t>
  </si>
  <si>
    <t>Saldo gestione finanziaria</t>
  </si>
  <si>
    <t>Affissioni</t>
  </si>
  <si>
    <t xml:space="preserve">Rettifiche valori finanziari </t>
  </si>
  <si>
    <t xml:space="preserve">Altri </t>
  </si>
  <si>
    <t xml:space="preserve">RISULTATO </t>
  </si>
  <si>
    <t xml:space="preserve"> Preconsuntivo 2013</t>
  </si>
  <si>
    <t>Contesto GD GX</t>
  </si>
  <si>
    <t>Giovanni Pasquin</t>
  </si>
  <si>
    <t>Achile Formenton</t>
  </si>
  <si>
    <t>Percentuale di ripartizione  del personale indiretto</t>
  </si>
  <si>
    <t>Nominativo</t>
  </si>
  <si>
    <t>Gestione Comune</t>
  </si>
  <si>
    <t xml:space="preserve">Stefano balaustra </t>
  </si>
  <si>
    <t>Fabio Moscati</t>
  </si>
  <si>
    <t>Ripartizione costo</t>
  </si>
  <si>
    <t>Costo totale 2013</t>
  </si>
  <si>
    <t>Costo 2013</t>
  </si>
  <si>
    <t xml:space="preserve">Enrico Barchi </t>
  </si>
  <si>
    <t xml:space="preserve">Per la luce votiva </t>
  </si>
  <si>
    <t xml:space="preserve">Il giro virnr fatto da contesto servizi cimiteriali </t>
  </si>
  <si>
    <t xml:space="preserve">Il giro del personale considerato per la luce votiva è forfettario </t>
  </si>
  <si>
    <t xml:space="preserve">Barchi è nel contesto parcheggi </t>
  </si>
  <si>
    <t>non cancellare</t>
  </si>
  <si>
    <t>FORMENTON ACHILLE</t>
  </si>
  <si>
    <t>PASQUIN GIOVANNI</t>
  </si>
  <si>
    <t>SPROCATTI ALESSANDRA</t>
  </si>
  <si>
    <t>CARRARO GIULIA</t>
  </si>
  <si>
    <t>CULATTI CRISTINA</t>
  </si>
  <si>
    <t>LIONELLO LUISA</t>
  </si>
  <si>
    <t>LIDEO MICHELE</t>
  </si>
  <si>
    <t>RIZZIERI MAURO</t>
  </si>
  <si>
    <t>BOSCARATO JERRI</t>
  </si>
  <si>
    <t>REZZI PIERGIORGIO</t>
  </si>
  <si>
    <t>ROSSIN SERGIO</t>
  </si>
  <si>
    <t>VERZA DIEGO</t>
  </si>
  <si>
    <t>RIZZO MICHELE</t>
  </si>
  <si>
    <t>GHIRARDI ENRICO</t>
  </si>
  <si>
    <t>FRANCO MARIO</t>
  </si>
  <si>
    <t>BALAUSTRA STEFANO</t>
  </si>
  <si>
    <t>SAVOGIN ANDREA</t>
  </si>
  <si>
    <t>SCALABRIN DAVIDE</t>
  </si>
  <si>
    <t>INCANUTI IVANO</t>
  </si>
  <si>
    <t>LODO MATTEO</t>
  </si>
  <si>
    <t>PREVIATELLO LUCA</t>
  </si>
  <si>
    <t>AIO GUERRINO</t>
  </si>
  <si>
    <t>BISAN MANUEL</t>
  </si>
  <si>
    <t>BISAN TIZIANO</t>
  </si>
  <si>
    <t>BORELLA DOROTEO MASSIMO</t>
  </si>
  <si>
    <t>BOTTAZZI LORENZO</t>
  </si>
  <si>
    <t>GRESELE VALERIO</t>
  </si>
  <si>
    <t>CAPPATO STEFANIA</t>
  </si>
  <si>
    <t>FARINELLI ENRICO</t>
  </si>
  <si>
    <t>ZANAGA GIANCARLO</t>
  </si>
  <si>
    <t>FERLIN SONIA</t>
  </si>
  <si>
    <t>GALLI ALBERTO</t>
  </si>
  <si>
    <t>SFRISO ELISA</t>
  </si>
  <si>
    <t>POLIZIA MORTUARIA</t>
  </si>
  <si>
    <t>BORIN ROBERTA</t>
  </si>
  <si>
    <t>GALUPPO EMANUELE</t>
  </si>
  <si>
    <t>MILANI LAURA</t>
  </si>
  <si>
    <t>ROCCOBERTON MONICA</t>
  </si>
  <si>
    <t>MEROLA DORETTA</t>
  </si>
  <si>
    <t>CARRARO UMBERTO</t>
  </si>
  <si>
    <t xml:space="preserve">SERVIZIO PORTINERIA </t>
  </si>
  <si>
    <t>GUARNIERI ANTONIO</t>
  </si>
  <si>
    <t>SERVIZIO VERDE PUBBLICO</t>
  </si>
  <si>
    <t>SERVIZIO GESTIONE CALORE</t>
  </si>
  <si>
    <t>SERVIZIO PARCHEGGI &amp; VALORIZZAZIONE PATRIMONIALE</t>
  </si>
  <si>
    <t>ZANATO LUCA</t>
  </si>
  <si>
    <t>DISPENSARIO DI BORSEA</t>
  </si>
  <si>
    <t>FARMACIA N. 1</t>
  </si>
  <si>
    <t>FARMACIA N. 2</t>
  </si>
  <si>
    <t>FARMACIA N. 3</t>
  </si>
  <si>
    <t>FARMACIA N. 4</t>
  </si>
  <si>
    <t>SERVIZI CIMITERIALI, ILLUMINAZIONE VOTIVA &amp; POLIZIA MORTUARIA</t>
  </si>
  <si>
    <t>AREA TECNICA</t>
  </si>
  <si>
    <t>SERVIZIO AUSILIARIO ALLE FARMACIE</t>
  </si>
  <si>
    <t>NECROFORI</t>
  </si>
  <si>
    <t>DIREZIONE GENERALE</t>
  </si>
  <si>
    <t>Dirigente (CCNL Dirigenti - Livello D)</t>
  </si>
  <si>
    <t>DIVISIONE FARMACIE</t>
  </si>
  <si>
    <t>AREA AMMINISTRATIVA</t>
  </si>
  <si>
    <t>COMMESSO MAGAZZINIERE (CCNL Assofarm - Livello 5)</t>
  </si>
  <si>
    <t>OPERATORE VIGILANZA E GESTIONE PARCHEGGI (CCNL GasAcqua - Livello 2)</t>
  </si>
  <si>
    <t>ADDETTO PORTINERIA (CCNL Funerario - Livello D1)</t>
  </si>
  <si>
    <t>PENOLAZZI KATTY</t>
  </si>
  <si>
    <t>FARMACISTA DIRETTORE DI FARMACIA (CCNL Assofarm - Livello 1 Super)</t>
  </si>
  <si>
    <t>FARMACISTA COLLABORATORE (CCNL Assofarm - Livello 1)</t>
  </si>
  <si>
    <t>SERVIZIO FORMAZIONE</t>
  </si>
  <si>
    <t>ORGANISMO DI VIGILANZA L. 231</t>
  </si>
  <si>
    <t>POSIZIONE VACANTE (nota n. 1)</t>
  </si>
  <si>
    <t>GREGNANIN GIANPIETRO (nota n. 2)</t>
  </si>
  <si>
    <t>Nota n. 2: In Aspettativa Sindacale</t>
  </si>
  <si>
    <t>Note:</t>
  </si>
  <si>
    <t>COLLEGIO SINDACALE</t>
  </si>
  <si>
    <t>CONSIGLIO DI AMMINISTRAZIONE</t>
  </si>
  <si>
    <t>UFFICIO RISORSE UMANE</t>
  </si>
  <si>
    <t>UFFICIO AMMINISTRAZIONE &amp; CONTABILITA'</t>
  </si>
  <si>
    <t>UFFICIO GARE, APPROVIGIONAMENTI &amp; CONTRATTI</t>
  </si>
  <si>
    <t>IMPIEGATO DIRETTIVO UFFICIO GARE, APPROVIGIONAMENTI &amp; CONTRATTI  (CCNL GasAcqua - Livello 7)</t>
  </si>
  <si>
    <t>ADDETTO SERVIZI CIMITERIALI - NECROFORO (CCNL Funerario - Livello D1)</t>
  </si>
  <si>
    <t>SERVIZIO CERTIFICAZIONI DI QUALITA'</t>
  </si>
  <si>
    <t>Nota n. 1: Funzioni Assunte ad interim dall'Amministratore Delegato</t>
  </si>
  <si>
    <t>SERVIZIO AFFISSIONI, ACCERTAMENTO, RISCOSSIONE &amp; PROTOCOLLO</t>
  </si>
  <si>
    <t>SERVIZIO PROTEZIONE &amp; PREVENZIONE, MANUTENZIONI</t>
  </si>
  <si>
    <t>ADDETTO AL SERVIZIO SAR  ATTACHINO (CCNL Federambiente - Livello 3A)</t>
  </si>
  <si>
    <t>ADDETTO AL SERVIZIO SAR ATTACHINO (CCNL Federambiente - Livello 3A)</t>
  </si>
  <si>
    <t>IMPIEGATO SERVIZI CIMITERIALI, ILLUMINAZIONE VOTIVA &amp; POLIZIA MORTUARIA (CCNL Federambiente - Livello 4A)</t>
  </si>
  <si>
    <t>OPERATORE VERDE PUBBLICO (CCNL Federambiente - Livello 5A)</t>
  </si>
  <si>
    <t>SERVIZIO PROTOCOLLO E FRONT OFFICE</t>
  </si>
  <si>
    <r>
      <t>IMPIEGATO DIRETTIVO UFFICIO AMMINISTRAZIONE &amp; CONTABILITA' (CCNL GasAcqua -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Livello 8)</t>
    </r>
  </si>
  <si>
    <t>RESPONSABILE DELLA FORMAZIONE (CCNL GasAcqua - Livello 7)</t>
  </si>
  <si>
    <t>ASSISTENTE SERVIZI CIMIT., ILL. VOTIVA &amp; POLIZIA MORTUARIA (CCNL Federambiente - Livello 3A)</t>
  </si>
  <si>
    <t>Ghirardini Michele (Presidente); Andriotto Andrea Vittorio, Osti Roberta;</t>
  </si>
  <si>
    <t>CAPO SERVIZIO AFFISSIONI, ACCERTAMENTO, RISCOSSIONE &amp; PROTOCOLLO (SAR) (CCNL Federambiente - Livello 6)</t>
  </si>
  <si>
    <t>AZZALIN GRAZIANO</t>
  </si>
  <si>
    <t>RESPONSABILE OPERATIVO (CCNL Federambiente - Livello Q)</t>
  </si>
  <si>
    <t>AREA STAFF</t>
  </si>
  <si>
    <t>BRAZZOROTTO M.</t>
  </si>
  <si>
    <t>COMMESSO MAGAZZINIERE (CCNL Assofarm - Livello 4)</t>
  </si>
  <si>
    <t>FARMACISTA COLLABORATORE (CCNL Assofarm - Livello 1) PT 49,34%</t>
  </si>
  <si>
    <t>FARMACISTA COLL.RE - TURNISTA (CCNL Assofarm - Livello 1) PT 57,42%</t>
  </si>
  <si>
    <t>FARMACISTA COLL.RE - TURNISTA (CCNL Assofarm - Livello 1) PT57,42%</t>
  </si>
  <si>
    <t>CAPO SERVIZI CIMITERIALI, ILL. VOTIVA &amp; POLIZIA MORTUARIA (CCNL Federamb - Livello 8)</t>
  </si>
  <si>
    <t>IMPIEGATO AMM.VO POLIZIA MORT. (CCNL Funerario - Livello B2)</t>
  </si>
  <si>
    <t>IMPIEGATO AMMINISTRATIVO  POLIZIA MORTUARIA (CCNL Funerario - Livello C1)</t>
  </si>
  <si>
    <t>IMPIEGATO DIRETTIVO UFFICIO RISORSE UMANE (CCNL GasAcqua - Livello 8)</t>
  </si>
  <si>
    <t>IMPIEGATO AMMINISTRATIVO UFFICIO RISORSE UMANE  (CCNL GasAcqua - Livello 6)</t>
  </si>
  <si>
    <t>ADDETTO AL SERVIZIO DI PREVENZIONE E PROTEZIONE, MANUTENZIONI (CCNL GasAcqua - Livello 6)</t>
  </si>
  <si>
    <t>IMPIEGATO AMM.UFFICIO CONTABILITA' (CCNL Assofarm - Liv.1C)</t>
  </si>
  <si>
    <t>ADDETTO SERVIZIO SAR E PROTOCOLLO (CCNL Federamb - Livello 3B)</t>
  </si>
  <si>
    <t>CAPO SERVIZIO  PARCHEGGI &amp; VALORIZZAZIONE PATRIMONIALE (CCNL Federamb - Livello Q)</t>
  </si>
  <si>
    <t>ASSISTENTE TECNICO IMPIANTI (CCNL GasAcqua - Livello 6)</t>
  </si>
  <si>
    <t>OPERATORE CONDUZIONE/MANUTENZIONE CENTRALI TERMICHE (CCNL GasAcqua - Livello 5)</t>
  </si>
  <si>
    <t>ADDETTO SERVIZIO SAR e PROTOCOLLO (CCNL Federamb - Livello 3B)</t>
  </si>
  <si>
    <t>OPERATORE VIGILANZA E GESTIONE PARCHEGGI (CCNLgasacqua - Livello 2)</t>
  </si>
  <si>
    <t>POSIZIONE SOPPRESSA</t>
  </si>
  <si>
    <t>POSIZIONE SOPPRESSA)</t>
  </si>
  <si>
    <t>Traniello Gradassi Giuseppe (Presidente e AD); Biasissi Claudia (VP); Scalabrini Paolo</t>
  </si>
  <si>
    <t>BOARETTO SABRINA</t>
  </si>
  <si>
    <t>IMPIEGATO AMM.VO SEGRETERIA E CONTABILITA' (CCNL GasAcqua - Livello 6)</t>
  </si>
  <si>
    <t>RESPONSABILE SERVIZIO CERTIFICAZIONI DI QUALITA' (CCNL Federambiente - Livello 8)</t>
  </si>
  <si>
    <t>OPERAIO SPECIALISTA IMPIANTI PARCHEGGIO (CCNL GasAcqua - Livello 6)</t>
  </si>
  <si>
    <t>OPERATORE VIGILANZA E GESTIONE PARCHEGGI (CCNL GasAcqua - Livello 3)</t>
  </si>
  <si>
    <t>PALADIN LAURA</t>
  </si>
  <si>
    <t>BIANCHI CHIARA</t>
  </si>
  <si>
    <t>VALLINI ALESSANDRO</t>
  </si>
  <si>
    <t>CAPO NECROFORI (CCNL Funerario - Livello C1)</t>
  </si>
  <si>
    <t>COMMESSO MAGAZZINIERE (CCNL Assofarm - Livello 5) pt 75% ctr a termine</t>
  </si>
  <si>
    <t>BABOLIN ANDREA</t>
  </si>
  <si>
    <t>ADDETTO SERVIZIO SAR (CCNL Federamb - Livello 3B)</t>
  </si>
  <si>
    <t>ROMEO GIOVANNI</t>
  </si>
  <si>
    <t>POSIZIONE VACANTE</t>
  </si>
  <si>
    <t>FERRARI MATTEO</t>
  </si>
  <si>
    <t>SACCHETTO ELENA</t>
  </si>
  <si>
    <t>DAL CORTILE 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</si>
</sst>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_);\(#,##0\)"/>
    <numFmt numFmtId="166" formatCode="0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rebuchet MS"/>
      <family val="2"/>
    </font>
    <font>
      <sz val="10"/>
      <name val="BERNHARD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8"/>
      <name val="Trebuchet MS"/>
      <family val="2"/>
    </font>
    <font>
      <sz val="8"/>
      <name val="Trebuchet MS"/>
      <family val="2"/>
    </font>
    <font>
      <b/>
      <sz val="14"/>
      <name val="Trebuchet MS"/>
      <family val="2"/>
    </font>
    <font>
      <sz val="12"/>
      <color theme="1"/>
      <name val="Times New Roman"/>
      <family val="1"/>
    </font>
    <font>
      <sz val="10"/>
      <color rgb="FFFF0000"/>
      <name val="Trebuchet MS"/>
      <family val="2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5" fontId="5" fillId="0" borderId="0" applyProtection="0">
      <alignment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3">
    <xf numFmtId="0" fontId="0" fillId="0" borderId="0" xfId="0"/>
    <xf numFmtId="4" fontId="0" fillId="0" borderId="0" xfId="0" applyNumberFormat="1"/>
    <xf numFmtId="0" fontId="2" fillId="0" borderId="0" xfId="0" applyFont="1"/>
    <xf numFmtId="3" fontId="4" fillId="0" borderId="1" xfId="21" applyNumberFormat="1" applyFont="1" applyFill="1" applyBorder="1" applyAlignment="1" applyProtection="1">
      <alignment horizontal="center" vertical="center"/>
      <protection hidden="1"/>
    </xf>
    <xf numFmtId="165" fontId="6" fillId="0" borderId="0" xfId="22" applyFont="1" applyFill="1" applyBorder="1" applyAlignment="1" applyProtection="1">
      <alignment vertical="center"/>
      <protection hidden="1"/>
    </xf>
    <xf numFmtId="165" fontId="6" fillId="0" borderId="1" xfId="22" applyFont="1" applyFill="1" applyBorder="1" applyProtection="1">
      <alignment/>
      <protection hidden="1"/>
    </xf>
    <xf numFmtId="165" fontId="7" fillId="0" borderId="1" xfId="22" applyFont="1" applyFill="1" applyBorder="1" applyProtection="1">
      <alignment/>
      <protection hidden="1"/>
    </xf>
    <xf numFmtId="165" fontId="8" fillId="0" borderId="1" xfId="22" applyFont="1" applyFill="1" applyBorder="1" applyProtection="1">
      <alignment/>
      <protection hidden="1"/>
    </xf>
    <xf numFmtId="0" fontId="0" fillId="0" borderId="1" xfId="0" applyBorder="1"/>
    <xf numFmtId="164" fontId="0" fillId="0" borderId="1" xfId="20" applyFont="1" applyBorder="1"/>
    <xf numFmtId="3" fontId="10" fillId="0" borderId="1" xfId="2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/>
    <xf numFmtId="0" fontId="2" fillId="0" borderId="1" xfId="0" applyFont="1" applyFill="1" applyBorder="1"/>
    <xf numFmtId="164" fontId="0" fillId="0" borderId="0" xfId="0" applyNumberFormat="1"/>
    <xf numFmtId="165" fontId="7" fillId="0" borderId="1" xfId="22" applyFont="1" applyFill="1" applyBorder="1" applyAlignment="1" applyProtection="1">
      <alignment vertical="center"/>
      <protection hidden="1"/>
    </xf>
    <xf numFmtId="165" fontId="6" fillId="0" borderId="0" xfId="22" applyFont="1" applyFill="1" applyAlignment="1" applyProtection="1">
      <alignment vertical="center"/>
      <protection hidden="1"/>
    </xf>
    <xf numFmtId="165" fontId="6" fillId="0" borderId="0" xfId="22" applyFont="1" applyFill="1" applyProtection="1">
      <alignment/>
      <protection hidden="1"/>
    </xf>
    <xf numFmtId="165" fontId="7" fillId="0" borderId="0" xfId="22" applyFont="1" applyFill="1" applyProtection="1">
      <alignment/>
      <protection hidden="1"/>
    </xf>
    <xf numFmtId="165" fontId="6" fillId="0" borderId="0" xfId="22" applyFont="1" applyFill="1" applyBorder="1" applyProtection="1">
      <alignment/>
      <protection hidden="1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5" fontId="12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left"/>
    </xf>
    <xf numFmtId="165" fontId="12" fillId="0" borderId="1" xfId="22" applyFont="1" applyFill="1" applyBorder="1" applyProtection="1">
      <alignment/>
      <protection hidden="1"/>
    </xf>
    <xf numFmtId="165" fontId="6" fillId="0" borderId="2" xfId="22" applyFont="1" applyFill="1" applyBorder="1" applyAlignment="1" applyProtection="1">
      <alignment vertical="center"/>
      <protection hidden="1"/>
    </xf>
    <xf numFmtId="166" fontId="7" fillId="0" borderId="2" xfId="22" applyNumberFormat="1" applyFont="1" applyFill="1" applyBorder="1" applyAlignment="1" applyProtection="1">
      <alignment horizontal="center" vertical="center"/>
      <protection hidden="1"/>
    </xf>
    <xf numFmtId="165" fontId="6" fillId="0" borderId="2" xfId="22" applyFont="1" applyFill="1" applyBorder="1" applyProtection="1">
      <alignment/>
      <protection hidden="1"/>
    </xf>
    <xf numFmtId="165" fontId="6" fillId="0" borderId="2" xfId="22" applyNumberFormat="1" applyFont="1" applyFill="1" applyBorder="1" applyProtection="1">
      <alignment/>
      <protection hidden="1"/>
    </xf>
    <xf numFmtId="165" fontId="7" fillId="0" borderId="2" xfId="22" applyFont="1" applyFill="1" applyBorder="1" applyProtection="1">
      <alignment/>
      <protection hidden="1"/>
    </xf>
    <xf numFmtId="165" fontId="8" fillId="0" borderId="2" xfId="22" applyFont="1" applyFill="1" applyBorder="1" applyProtection="1">
      <alignment/>
      <protection hidden="1"/>
    </xf>
    <xf numFmtId="165" fontId="6" fillId="0" borderId="3" xfId="22" applyFont="1" applyFill="1" applyBorder="1" applyAlignment="1" applyProtection="1">
      <alignment vertical="center"/>
      <protection hidden="1"/>
    </xf>
    <xf numFmtId="166" fontId="7" fillId="0" borderId="4" xfId="22" applyNumberFormat="1" applyFont="1" applyFill="1" applyBorder="1" applyAlignment="1" applyProtection="1">
      <alignment horizontal="center" vertical="center"/>
      <protection hidden="1"/>
    </xf>
    <xf numFmtId="165" fontId="7" fillId="0" borderId="5" xfId="22" applyFont="1" applyFill="1" applyBorder="1" applyAlignment="1" applyProtection="1">
      <alignment vertical="center"/>
      <protection hidden="1"/>
    </xf>
    <xf numFmtId="165" fontId="6" fillId="0" borderId="4" xfId="22" applyFont="1" applyFill="1" applyBorder="1" applyProtection="1">
      <alignment/>
      <protection hidden="1"/>
    </xf>
    <xf numFmtId="165" fontId="6" fillId="0" borderId="5" xfId="22" applyFont="1" applyFill="1" applyBorder="1" applyProtection="1">
      <alignment/>
      <protection hidden="1"/>
    </xf>
    <xf numFmtId="165" fontId="6" fillId="0" borderId="4" xfId="22" applyNumberFormat="1" applyFont="1" applyFill="1" applyBorder="1" applyProtection="1">
      <alignment/>
      <protection hidden="1"/>
    </xf>
    <xf numFmtId="165" fontId="7" fillId="0" borderId="4" xfId="22" applyFont="1" applyFill="1" applyBorder="1" applyProtection="1">
      <alignment/>
      <protection hidden="1"/>
    </xf>
    <xf numFmtId="165" fontId="8" fillId="0" borderId="4" xfId="22" applyFont="1" applyFill="1" applyBorder="1" applyProtection="1">
      <alignment/>
      <protection hidden="1"/>
    </xf>
    <xf numFmtId="165" fontId="7" fillId="0" borderId="5" xfId="22" applyFont="1" applyFill="1" applyBorder="1" applyProtection="1">
      <alignment/>
      <protection hidden="1"/>
    </xf>
    <xf numFmtId="165" fontId="12" fillId="0" borderId="5" xfId="22" applyFont="1" applyFill="1" applyBorder="1" applyProtection="1">
      <alignment/>
      <protection hidden="1"/>
    </xf>
    <xf numFmtId="165" fontId="7" fillId="0" borderId="6" xfId="22" applyFont="1" applyFill="1" applyBorder="1" applyProtection="1">
      <alignment/>
      <protection hidden="1"/>
    </xf>
    <xf numFmtId="165" fontId="7" fillId="0" borderId="7" xfId="22" applyFont="1" applyFill="1" applyBorder="1" applyProtection="1">
      <alignment/>
      <protection hidden="1"/>
    </xf>
    <xf numFmtId="165" fontId="7" fillId="0" borderId="8" xfId="22" applyFont="1" applyFill="1" applyBorder="1" applyProtection="1">
      <alignment/>
      <protection hidden="1"/>
    </xf>
    <xf numFmtId="165" fontId="6" fillId="2" borderId="9" xfId="22" applyFont="1" applyFill="1" applyBorder="1" applyAlignment="1" applyProtection="1">
      <alignment vertical="center"/>
      <protection hidden="1"/>
    </xf>
    <xf numFmtId="9" fontId="0" fillId="0" borderId="1" xfId="24" applyFont="1" applyBorder="1" applyAlignment="1">
      <alignment horizontal="center" vertical="center"/>
    </xf>
    <xf numFmtId="164" fontId="0" fillId="0" borderId="1" xfId="20" applyFont="1" applyBorder="1" applyAlignment="1">
      <alignment horizontal="center" vertical="center"/>
    </xf>
    <xf numFmtId="0" fontId="0" fillId="0" borderId="1" xfId="0" applyFill="1" applyBorder="1"/>
    <xf numFmtId="9" fontId="0" fillId="0" borderId="1" xfId="0" applyNumberFormat="1" applyFill="1" applyBorder="1"/>
    <xf numFmtId="164" fontId="0" fillId="0" borderId="1" xfId="0" applyNumberFormat="1" applyBorder="1"/>
    <xf numFmtId="166" fontId="7" fillId="3" borderId="10" xfId="22" applyNumberFormat="1" applyFont="1" applyFill="1" applyBorder="1" applyAlignment="1" applyProtection="1">
      <alignment horizontal="center" vertical="center"/>
      <protection hidden="1"/>
    </xf>
    <xf numFmtId="165" fontId="6" fillId="3" borderId="10" xfId="22" applyFont="1" applyFill="1" applyBorder="1" applyProtection="1">
      <alignment/>
      <protection hidden="1"/>
    </xf>
    <xf numFmtId="165" fontId="6" fillId="3" borderId="10" xfId="22" applyNumberFormat="1" applyFont="1" applyFill="1" applyBorder="1" applyProtection="1">
      <alignment/>
      <protection hidden="1"/>
    </xf>
    <xf numFmtId="165" fontId="7" fillId="3" borderId="10" xfId="22" applyFont="1" applyFill="1" applyBorder="1" applyProtection="1">
      <alignment/>
      <protection hidden="1"/>
    </xf>
    <xf numFmtId="165" fontId="8" fillId="3" borderId="10" xfId="22" applyFont="1" applyFill="1" applyBorder="1" applyProtection="1">
      <alignment/>
      <protection hidden="1"/>
    </xf>
    <xf numFmtId="165" fontId="6" fillId="3" borderId="1" xfId="22" applyFont="1" applyFill="1" applyBorder="1" applyProtection="1">
      <alignment/>
      <protection hidden="1"/>
    </xf>
    <xf numFmtId="165" fontId="7" fillId="3" borderId="1" xfId="22" applyFont="1" applyFill="1" applyBorder="1" applyAlignment="1" applyProtection="1">
      <alignment vertical="center"/>
      <protection hidden="1"/>
    </xf>
    <xf numFmtId="165" fontId="12" fillId="3" borderId="1" xfId="22" applyFont="1" applyFill="1" applyBorder="1" applyProtection="1">
      <alignment/>
      <protection hidden="1"/>
    </xf>
    <xf numFmtId="164" fontId="7" fillId="3" borderId="10" xfId="20" applyFont="1" applyFill="1" applyBorder="1" applyProtection="1">
      <protection hidden="1"/>
    </xf>
    <xf numFmtId="165" fontId="12" fillId="0" borderId="0" xfId="22" applyFont="1" applyFill="1" applyProtection="1">
      <alignment/>
      <protection hidden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165" fontId="7" fillId="0" borderId="1" xfId="22" applyFont="1" applyFill="1" applyBorder="1" applyAlignment="1" applyProtection="1">
      <alignment horizontal="center" vertical="center"/>
      <protection hidden="1"/>
    </xf>
    <xf numFmtId="165" fontId="7" fillId="0" borderId="5" xfId="22" applyFont="1" applyFill="1" applyBorder="1" applyAlignment="1" applyProtection="1">
      <alignment horizontal="center" vertical="center"/>
      <protection hidden="1"/>
    </xf>
    <xf numFmtId="165" fontId="7" fillId="0" borderId="36" xfId="22" applyFont="1" applyFill="1" applyBorder="1" applyAlignment="1" applyProtection="1">
      <alignment horizontal="center"/>
      <protection hidden="1"/>
    </xf>
    <xf numFmtId="165" fontId="7" fillId="0" borderId="37" xfId="22" applyFont="1" applyFill="1" applyBorder="1" applyAlignment="1" applyProtection="1">
      <alignment horizontal="center"/>
      <protection hidden="1"/>
    </xf>
    <xf numFmtId="165" fontId="7" fillId="0" borderId="38" xfId="22" applyFont="1" applyFill="1" applyBorder="1" applyAlignment="1" applyProtection="1">
      <alignment horizontal="center"/>
      <protection hidden="1"/>
    </xf>
    <xf numFmtId="165" fontId="7" fillId="2" borderId="10" xfId="22" applyFont="1" applyFill="1" applyBorder="1" applyAlignment="1" applyProtection="1">
      <alignment horizontal="center"/>
      <protection hidden="1"/>
    </xf>
    <xf numFmtId="165" fontId="7" fillId="2" borderId="1" xfId="22" applyFont="1" applyFill="1" applyBorder="1" applyAlignment="1" applyProtection="1">
      <alignment horizontal="center"/>
      <protection hidden="1"/>
    </xf>
    <xf numFmtId="165" fontId="7" fillId="2" borderId="1" xfId="22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e_input_società" xfId="21"/>
    <cellStyle name="Normal_edp prova_2" xfId="22"/>
    <cellStyle name="Normale 2" xfId="23"/>
    <cellStyle name="Percentuale" xfId="24"/>
    <cellStyle name="Collegamento ipertestuale visitato" xfId="25"/>
    <cellStyle name="Collegamento ipertestuale visitato" xfId="26"/>
    <cellStyle name="Collegamento ipertestuale visitato" xfId="27"/>
    <cellStyle name="Collegamento ipertestuale visitato" xfId="28"/>
    <cellStyle name="Collegamento ipertestuale visitato" xfId="29"/>
    <cellStyle name="Collegamento ipertestuale visitato" xfId="30"/>
    <cellStyle name="Collegamento ipertestuale visitato" xfId="31"/>
    <cellStyle name="Collegamento ipertestuale visitato" xfId="32"/>
    <cellStyle name="Collegamento ipertestuale visitato" xfId="33"/>
    <cellStyle name="Collegamento ipertestuale visitato" xfId="34"/>
    <cellStyle name="Collegamento ipertestuale visitato" xfId="35"/>
    <cellStyle name="Collegamento ipertestuale visitato" xfId="36"/>
    <cellStyle name="Collegamento ipertestuale visitato" xfId="37"/>
    <cellStyle name="Collegamento ipertestuale visitato" xfId="38"/>
    <cellStyle name="Collegamento ipertestuale visitato" xfId="39"/>
    <cellStyle name="Collegamento ipertestuale visitato" xfId="40"/>
    <cellStyle name="Collegamento ipertestuale visitato" xfId="41"/>
    <cellStyle name="Collegamento ipertestuale visitato" xfId="42"/>
    <cellStyle name="Collegamento ipertestuale visitato" xfId="43"/>
    <cellStyle name="Collegamento ipertestuale visitato" xfId="44"/>
    <cellStyle name="Collegamento ipertestuale visitato" xfId="45"/>
    <cellStyle name="Collegamento ipertestuale visitato" xfId="46"/>
    <cellStyle name="Collegamento ipertestuale visitato" xfId="47"/>
    <cellStyle name="Collegamento ipertestuale visitato" xfId="48"/>
    <cellStyle name="Collegamento ipertestuale visitato" xfId="49"/>
    <cellStyle name="Collegamento ipertestuale visitato" xfId="50"/>
    <cellStyle name="Collegamento ipertestuale visitato" xfId="51"/>
    <cellStyle name="Collegamento ipertestuale visitato" xfId="52"/>
    <cellStyle name="Collegamento ipertestuale visitato" xfId="53"/>
    <cellStyle name="Collegamento ipertestuale visitato" xfId="54"/>
    <cellStyle name="Collegamento ipertestuale visitato" xfId="55"/>
    <cellStyle name="Collegamento ipertestuale visitato" xfId="56"/>
    <cellStyle name="Collegamento ipertestuale visitato" xfId="57"/>
    <cellStyle name="Collegamento ipertestuale visitato" xfId="58"/>
    <cellStyle name="Collegamento ipertestuale visitato" xfId="59"/>
    <cellStyle name="Collegamento ipertestuale visitato" xfId="60"/>
    <cellStyle name="Collegamento ipertestuale visitato" xfId="61"/>
    <cellStyle name="Collegamento ipertestuale visitato" xfId="62"/>
    <cellStyle name="Collegamento ipertestuale visitato" xfId="63"/>
    <cellStyle name="Collegamento ipertestuale visitato" xfId="64"/>
    <cellStyle name="Collegamento ipertestuale visitato" xfId="65"/>
    <cellStyle name="Collegamento ipertestuale visitato" xfId="66"/>
    <cellStyle name="Collegamento ipertestuale visitato" xfId="67"/>
    <cellStyle name="Collegamento ipertestuale visitato" xfId="68"/>
    <cellStyle name="Collegamento ipertestuale visitato" xfId="69"/>
    <cellStyle name="Collegamento ipertestuale visitato" xfId="70"/>
    <cellStyle name="Collegamento ipertestuale visitato" xfId="71"/>
    <cellStyle name="Collegamento ipertestuale visitato" xfId="72"/>
    <cellStyle name="Collegamento ipertestuale visitato" xfId="73"/>
    <cellStyle name="Collegamento ipertestuale visitato" xfId="74"/>
    <cellStyle name="Collegamento ipertestuale visitato" xfId="75"/>
    <cellStyle name="Collegamento ipertestuale visitato" xfId="76"/>
    <cellStyle name="Collegamento ipertestuale visitato" xfId="77"/>
    <cellStyle name="Collegamento ipertestuale visitato" xfId="78"/>
    <cellStyle name="Collegamento ipertestuale visitato" xfId="79"/>
    <cellStyle name="Collegamento ipertestuale visitato" xfId="80"/>
    <cellStyle name="Collegamento ipertestuale visitato" xfId="81"/>
    <cellStyle name="Collegamento ipertestuale visitato" xfId="82"/>
    <cellStyle name="Collegamento ipertestuale visitato" xfId="83"/>
    <cellStyle name="Collegamento ipertestuale visitato" xfId="84"/>
    <cellStyle name="Collegamento ipertestuale visitato" xfId="85"/>
    <cellStyle name="Collegamento ipertestuale visitato" xfId="86"/>
    <cellStyle name="Collegamento ipertestuale visitato" xfId="87"/>
    <cellStyle name="Collegamento ipertestuale visitato" xfId="88"/>
    <cellStyle name="Collegamento ipertestuale visitato" xfId="89"/>
    <cellStyle name="Collegamento ipertestuale visitato" xfId="90"/>
    <cellStyle name="Collegamento ipertestuale visitato" xfId="91"/>
    <cellStyle name="Collegamento ipertestuale visitato" xfId="92"/>
    <cellStyle name="Collegamento ipertestuale visitato" xfId="93"/>
    <cellStyle name="Collegamento ipertestuale visitato" xfId="94"/>
    <cellStyle name="Collegamento ipertestuale visitato" xfId="95"/>
    <cellStyle name="Collegamento ipertestuale visitato" xfId="96"/>
    <cellStyle name="Collegamento ipertestuale visitato" xfId="97"/>
    <cellStyle name="Collegamento ipertestuale visitato" xfId="98"/>
    <cellStyle name="Collegamento ipertestuale visitato" xfId="99"/>
    <cellStyle name="Collegamento ipertestuale visitato" xfId="100"/>
    <cellStyle name="Collegamento ipertestuale visitato" xfId="101"/>
    <cellStyle name="Collegamento ipertestuale visitato" xfId="102"/>
    <cellStyle name="Collegamento ipertestuale visitato" xfId="103"/>
    <cellStyle name="Collegamento ipertestuale visitato" xfId="104"/>
    <cellStyle name="Collegamento ipertestuale visitato" xfId="105"/>
    <cellStyle name="Collegamento ipertestuale visitato" xfId="106"/>
    <cellStyle name="Collegamento ipertestuale visitato" xfId="107"/>
    <cellStyle name="Collegamento ipertestuale visitato" xfId="108"/>
    <cellStyle name="Collegamento ipertestuale visitato" xfId="109"/>
    <cellStyle name="Collegamento ipertestuale visitato" xfId="110"/>
    <cellStyle name="Collegamento ipertestuale visitato" xfId="111"/>
    <cellStyle name="Collegamento ipertestuale visitato" xfId="112"/>
    <cellStyle name="Collegamento ipertestuale visitato" xfId="113"/>
    <cellStyle name="Collegamento ipertestuale visitato" xfId="114"/>
    <cellStyle name="Collegamento ipertestuale visitato" xfId="115"/>
    <cellStyle name="Collegamento ipertestuale visitato" xfId="116"/>
    <cellStyle name="Collegamento ipertestuale visitato" xfId="117"/>
    <cellStyle name="Collegamento ipertestuale visitato" xfId="118"/>
    <cellStyle name="Collegamento ipertestuale visitato" xfId="119"/>
    <cellStyle name="Collegamento ipertestuale visitato" xfId="120"/>
    <cellStyle name="Collegamento ipertestuale visitato" xfId="121"/>
    <cellStyle name="Collegamento ipertestuale visitato" xfId="122"/>
    <cellStyle name="Collegamento ipertestuale visitato" xfId="123"/>
    <cellStyle name="Collegamento ipertestuale visitato" xfId="124"/>
    <cellStyle name="Collegamento ipertestuale visitato" xfId="125"/>
    <cellStyle name="Collegamento ipertestuale visitato" xfId="126"/>
    <cellStyle name="Collegamento ipertestuale visitato" xfId="127"/>
    <cellStyle name="Collegamento ipertestuale visitato" xfId="128"/>
    <cellStyle name="Collegamento ipertestuale visitato" xfId="129"/>
    <cellStyle name="Collegamento ipertestuale visitato" xfId="130"/>
    <cellStyle name="Collegamento ipertestuale visitato" xfId="131"/>
    <cellStyle name="Collegamento ipertestuale visitato" xfId="132"/>
    <cellStyle name="Collegamento ipertestuale visitato" xfId="133"/>
    <cellStyle name="Collegamento ipertestuale visitato" xfId="134"/>
    <cellStyle name="Collegamento ipertestuale visitato" xfId="135"/>
    <cellStyle name="Collegamento ipertestuale visitato" xfId="136"/>
    <cellStyle name="Collegamento ipertestuale visitato" xfId="137"/>
    <cellStyle name="Collegamento ipertestuale visitato" xfId="138"/>
    <cellStyle name="Collegamento ipertestuale visitato" xfId="139"/>
    <cellStyle name="Collegamento ipertestuale visitato" xfId="140"/>
    <cellStyle name="Collegamento ipertestuale visitato" xfId="141"/>
    <cellStyle name="Collegamento ipertestuale visitato" xfId="142"/>
    <cellStyle name="Collegamento ipertestuale visitato" xfId="143"/>
    <cellStyle name="Collegamento ipertestuale visitato" xfId="144"/>
    <cellStyle name="Collegamento ipertestuale visitato" xfId="145"/>
    <cellStyle name="Collegamento ipertestuale visitato" xfId="146"/>
    <cellStyle name="Collegamento ipertestuale visitato" xfId="147"/>
    <cellStyle name="Collegamento ipertestuale visitato" xfId="148"/>
    <cellStyle name="Collegamento ipertestuale visitato" xfId="149"/>
    <cellStyle name="Collegamento ipertestuale visitato" xfId="150"/>
    <cellStyle name="Collegamento ipertestuale visitato" xfId="151"/>
    <cellStyle name="Collegamento ipertestuale visitato" xfId="152"/>
    <cellStyle name="Collegamento ipertestuale visitato" xfId="153"/>
    <cellStyle name="Collegamento ipertestuale visitato" xfId="154"/>
    <cellStyle name="Collegamento ipertestuale visitato" xfId="155"/>
    <cellStyle name="Collegamento ipertestuale visitato" xfId="156"/>
    <cellStyle name="Collegamento ipertestuale visitato" xfId="157"/>
    <cellStyle name="Collegamento ipertestuale visitato" xfId="158"/>
    <cellStyle name="Collegamento ipertestuale visitato" xfId="159"/>
    <cellStyle name="Collegamento ipertestuale visitato" xfId="160"/>
    <cellStyle name="Collegamento ipertestuale visitato" xfId="161"/>
    <cellStyle name="Collegamento ipertestuale visitato" xfId="162"/>
    <cellStyle name="Collegamento ipertestuale visitato" xfId="163"/>
    <cellStyle name="Collegamento ipertestuale visitato" xfId="164"/>
    <cellStyle name="Collegamento ipertestuale visitato" xfId="165"/>
    <cellStyle name="Collegamento ipertestuale visitato" xfId="166"/>
    <cellStyle name="Collegamento ipertestuale visitato" xfId="167"/>
    <cellStyle name="Collegamento ipertestuale visitato" xfId="168"/>
    <cellStyle name="Collegamento ipertestuale visitato" xfId="169"/>
    <cellStyle name="Collegamento ipertestuale visitato" xfId="170"/>
    <cellStyle name="Collegamento ipertestuale visitato" xfId="171"/>
    <cellStyle name="Collegamento ipertestuale visitato" xfId="172"/>
    <cellStyle name="Collegamento ipertestuale visitato" xfId="173"/>
    <cellStyle name="Collegamento ipertestuale visitato" xfId="174"/>
    <cellStyle name="Collegamento ipertestuale visitato" xfId="175"/>
    <cellStyle name="Collegamento ipertestuale visitato" xfId="176"/>
    <cellStyle name="Collegamento ipertestuale visitato" xfId="177"/>
    <cellStyle name="Collegamento ipertestuale visitato" xfId="178"/>
    <cellStyle name="Collegamento ipertestuale visitato" xfId="179"/>
    <cellStyle name="Collegamento ipertestuale visitato" xfId="180"/>
    <cellStyle name="Collegamento ipertestuale visitato" xfId="181"/>
    <cellStyle name="Collegamento ipertestuale visitato" xfId="182"/>
    <cellStyle name="Collegamento ipertestuale visitato" xfId="183"/>
    <cellStyle name="Collegamento ipertestuale visitato" xfId="184"/>
    <cellStyle name="Collegamento ipertestuale visitato" xfId="185"/>
    <cellStyle name="Collegamento ipertestuale visitato" xfId="186"/>
    <cellStyle name="Collegamento ipertestuale visitato" xfId="187"/>
    <cellStyle name="Collegamento ipertestuale visitato" xfId="188"/>
    <cellStyle name="Collegamento ipertestuale visitato" xfId="189"/>
    <cellStyle name="Collegamento ipertestuale visitato" xfId="190"/>
    <cellStyle name="Collegamento ipertestuale visitato" xfId="191"/>
    <cellStyle name="Collegamento ipertestuale visitato" xfId="192"/>
    <cellStyle name="Collegamento ipertestuale visitato" xfId="193"/>
    <cellStyle name="Collegamento ipertestuale visitato" xfId="194"/>
    <cellStyle name="Collegamento ipertestuale visitato" xfId="195"/>
    <cellStyle name="Collegamento ipertestuale visitato" xfId="196"/>
    <cellStyle name="Collegamento ipertestuale visitato" xfId="197"/>
    <cellStyle name="Collegamento ipertestuale visitato" xfId="198"/>
    <cellStyle name="Collegamento ipertestuale visitato" xfId="199"/>
    <cellStyle name="Collegamento ipertestuale visitato" xfId="200"/>
    <cellStyle name="Collegamento ipertestuale visitato" xfId="201"/>
    <cellStyle name="Collegamento ipertestuale visitato" xfId="202"/>
    <cellStyle name="Collegamento ipertestuale visitato" xfId="203"/>
    <cellStyle name="Collegamento ipertestuale visitato" xfId="204"/>
    <cellStyle name="Collegamento ipertestuale visitato" xfId="205"/>
    <cellStyle name="Collegamento ipertestuale visitato" xfId="206"/>
    <cellStyle name="Collegamento ipertestuale visitato" xfId="207"/>
    <cellStyle name="Collegamento ipertestuale visitato" xfId="208"/>
    <cellStyle name="Collegamento ipertestuale visitato" xfId="209"/>
    <cellStyle name="Collegamento ipertestuale visitato" xfId="210"/>
    <cellStyle name="Collegamento ipertestuale visitato" xfId="211"/>
    <cellStyle name="Collegamento ipertestuale visitato" xfId="212"/>
    <cellStyle name="Collegamento ipertestuale visitato" xfId="213"/>
    <cellStyle name="Collegamento ipertestuale visitato" xfId="214"/>
    <cellStyle name="Collegamento ipertestuale visitato" xfId="215"/>
    <cellStyle name="Collegamento ipertestuale visitato" xfId="216"/>
    <cellStyle name="Collegamento ipertestuale visitato" xfId="217"/>
    <cellStyle name="Collegamento ipertestuale visitato" xfId="218"/>
    <cellStyle name="Collegamento ipertestuale visitato" xfId="219"/>
    <cellStyle name="Collegamento ipertestuale visitato" xfId="220"/>
    <cellStyle name="Collegamento ipertestuale visitato" xfId="221"/>
    <cellStyle name="Collegamento ipertestuale visitato" xfId="222"/>
    <cellStyle name="Collegamento ipertestuale visitato" xfId="223"/>
    <cellStyle name="Collegamento ipertestuale visitato" xfId="224"/>
    <cellStyle name="Collegamento ipertestuale visitato" xfId="225"/>
    <cellStyle name="Collegamento ipertestuale visitato" xfId="226"/>
    <cellStyle name="Collegamento ipertestuale visitato" xfId="227"/>
    <cellStyle name="Collegamento ipertestuale visitato" xfId="228"/>
    <cellStyle name="Collegamento ipertestuale visitato" xfId="229"/>
    <cellStyle name="Collegamento ipertestuale visitato" xfId="230"/>
    <cellStyle name="Collegamento ipertestuale visitato" xfId="231"/>
    <cellStyle name="Collegamento ipertestuale visitato" xfId="232"/>
    <cellStyle name="Collegamento ipertestuale visitato" xfId="233"/>
    <cellStyle name="Collegamento ipertestuale visitato" xfId="234"/>
    <cellStyle name="Collegamento ipertestuale visitato" xfId="235"/>
    <cellStyle name="Collegamento ipertestuale visitato" xfId="236"/>
    <cellStyle name="Collegamento ipertestuale visitato" xfId="237"/>
    <cellStyle name="Collegamento ipertestuale visitato" xfId="238"/>
    <cellStyle name="Collegamento ipertestuale visitato" xfId="239"/>
    <cellStyle name="Collegamento ipertestuale visitato" xfId="240"/>
    <cellStyle name="Collegamento ipertestuale visitato" xfId="241"/>
    <cellStyle name="Collegamento ipertestuale visitato" xfId="242"/>
    <cellStyle name="Collegamento ipertestuale visitato" xfId="243"/>
    <cellStyle name="Collegamento ipertestuale visitato" xfId="244"/>
    <cellStyle name="Collegamento ipertestuale visitato" xfId="245"/>
    <cellStyle name="Collegamento ipertestuale visitato" xfId="246"/>
    <cellStyle name="Collegamento ipertestuale visitato" xfId="247"/>
    <cellStyle name="Collegamento ipertestuale visitato" xfId="248"/>
    <cellStyle name="Collegamento ipertestuale visitato" xfId="249"/>
    <cellStyle name="Collegamento ipertestuale visitato" xfId="250"/>
    <cellStyle name="Collegamento ipertestuale visitato" xfId="251"/>
    <cellStyle name="Collegamento ipertestuale visitato" xfId="252"/>
    <cellStyle name="Collegamento ipertestuale visitato" xfId="253"/>
    <cellStyle name="Collegamento ipertestuale visitato" xfId="254"/>
    <cellStyle name="Collegamento ipertestuale visitato" xfId="255"/>
    <cellStyle name="Collegamento ipertestuale visitato" xfId="256"/>
    <cellStyle name="Collegamento ipertestuale visitato" xfId="257"/>
    <cellStyle name="Collegamento ipertestuale visitato" xfId="258"/>
    <cellStyle name="Collegamento ipertestuale visitato" xfId="259"/>
    <cellStyle name="Collegamento ipertestuale visitato" xfId="260"/>
    <cellStyle name="Collegamento ipertestuale visitato" xfId="261"/>
    <cellStyle name="Collegamento ipertestuale visitato" xfId="262"/>
    <cellStyle name="Collegamento ipertestuale visitato" xfId="263"/>
    <cellStyle name="Collegamento ipertestuale visitato" xfId="264"/>
    <cellStyle name="Collegamento ipertestuale visitato" xfId="265"/>
    <cellStyle name="Collegamento ipertestuale visitato" xfId="266"/>
    <cellStyle name="Collegamento ipertestuale visitato" xfId="267"/>
    <cellStyle name="Collegamento ipertestuale visitato" xfId="268"/>
    <cellStyle name="Collegamento ipertestuale visitato" xfId="269"/>
    <cellStyle name="Collegamento ipertestuale visitato" xfId="270"/>
    <cellStyle name="Collegamento ipertestuale visitato" xfId="271"/>
    <cellStyle name="Collegamento ipertestuale visitato" xfId="272"/>
    <cellStyle name="Collegamento ipertestuale visitato" xfId="273"/>
    <cellStyle name="Collegamento ipertestuale visitato" xfId="274"/>
    <cellStyle name="Collegamento ipertestuale visitato" xfId="275"/>
    <cellStyle name="Collegamento ipertestuale visitato" xfId="276"/>
    <cellStyle name="Collegamento ipertestuale" xfId="277"/>
    <cellStyle name="Collegamento ipertestuale visitato" xfId="278"/>
    <cellStyle name="Collegamento ipertestuale" xfId="279"/>
    <cellStyle name="Collegamento ipertestuale visitato" xfId="280"/>
    <cellStyle name="Collegamento ipertestuale" xfId="281"/>
    <cellStyle name="Collegamento ipertestuale visitato" xfId="282"/>
    <cellStyle name="Collegamento ipertestuale" xfId="283"/>
    <cellStyle name="Collegamento ipertestuale visitato" xfId="284"/>
    <cellStyle name="Collegamento ipertestuale" xfId="285"/>
    <cellStyle name="Collegamento ipertestuale visitato" xfId="286"/>
    <cellStyle name="Collegamento ipertestuale" xfId="287"/>
    <cellStyle name="Collegamento ipertestuale visitato" xfId="288"/>
    <cellStyle name="Collegamento ipertestuale" xfId="289"/>
    <cellStyle name="Collegamento ipertestuale visitato" xfId="290"/>
    <cellStyle name="Collegamento ipertestuale" xfId="291"/>
    <cellStyle name="Collegamento ipertestuale visitato" xfId="292"/>
    <cellStyle name="Collegamento ipertestuale" xfId="293"/>
    <cellStyle name="Collegamento ipertestuale visitato" xfId="294"/>
    <cellStyle name="Collegamento ipertestuale" xfId="295"/>
    <cellStyle name="Collegamento ipertestuale visitato" xfId="296"/>
    <cellStyle name="Collegamento ipertestuale" xfId="297"/>
    <cellStyle name="Collegamento ipertestuale visitato" xfId="298"/>
    <cellStyle name="Collegamento ipertestuale" xfId="299"/>
    <cellStyle name="Collegamento ipertestuale visitato" xfId="300"/>
    <cellStyle name="Collegamento ipertestuale" xfId="301"/>
    <cellStyle name="Collegamento ipertestuale visitato" xfId="302"/>
    <cellStyle name="Collegamento ipertestuale" xfId="303"/>
    <cellStyle name="Collegamento ipertestuale visitato" xfId="304"/>
    <cellStyle name="Collegamento ipertestuale" xfId="305"/>
    <cellStyle name="Collegamento ipertestuale visitato" xfId="306"/>
    <cellStyle name="Collegamento ipertestuale" xfId="307"/>
    <cellStyle name="Collegamento ipertestuale visitato" xfId="308"/>
    <cellStyle name="Collegamento ipertestuale" xfId="309"/>
    <cellStyle name="Collegamento ipertestuale visitato" xfId="310"/>
    <cellStyle name="Collegamento ipertestuale" xfId="311"/>
    <cellStyle name="Collegamento ipertestuale visitato" xfId="312"/>
    <cellStyle name="Collegamento ipertestuale" xfId="313"/>
    <cellStyle name="Collegamento ipertestuale visitato" xfId="314"/>
    <cellStyle name="Collegamento ipertestuale" xfId="315"/>
    <cellStyle name="Collegamento ipertestuale visitato" xfId="316"/>
    <cellStyle name="Collegamento ipertestuale" xfId="317"/>
    <cellStyle name="Collegamento ipertestuale visitato" xfId="318"/>
    <cellStyle name="Collegamento ipertestuale" xfId="319"/>
    <cellStyle name="Collegamento ipertestuale visitato" xfId="320"/>
    <cellStyle name="Collegamento ipertestuale" xfId="321"/>
    <cellStyle name="Collegamento ipertestuale visitato" xfId="322"/>
    <cellStyle name="Collegamento ipertestuale" xfId="323"/>
    <cellStyle name="Collegamento ipertestuale visitato" xfId="324"/>
    <cellStyle name="Collegamento ipertestuale" xfId="325"/>
    <cellStyle name="Collegamento ipertestuale visitato" xfId="326"/>
    <cellStyle name="Collegamento ipertestuale" xfId="327"/>
    <cellStyle name="Collegamento ipertestuale visitato" xfId="328"/>
    <cellStyle name="Collegamento ipertestuale" xfId="329"/>
    <cellStyle name="Collegamento ipertestuale visitato" xfId="330"/>
    <cellStyle name="Collegamento ipertestuale" xfId="331"/>
    <cellStyle name="Collegamento ipertestuale visitato" xfId="332"/>
    <cellStyle name="Collegamento ipertestuale" xfId="333"/>
    <cellStyle name="Collegamento ipertestuale visitato" xfId="334"/>
    <cellStyle name="Collegamento ipertestuale" xfId="335"/>
    <cellStyle name="Collegamento ipertestuale visitato" xfId="336"/>
    <cellStyle name="Collegamento ipertestuale" xfId="337"/>
    <cellStyle name="Collegamento ipertestuale visitato" xfId="338"/>
    <cellStyle name="Collegamento ipertestuale" xfId="339"/>
    <cellStyle name="Collegamento ipertestuale visitato" xfId="340"/>
    <cellStyle name="Collegamento ipertestuale" xfId="341"/>
    <cellStyle name="Collegamento ipertestuale visitato" xfId="342"/>
    <cellStyle name="Collegamento ipertestuale" xfId="343"/>
    <cellStyle name="Collegamento ipertestuale visitato" xfId="344"/>
    <cellStyle name="Collegamento ipertestuale" xfId="345"/>
    <cellStyle name="Collegamento ipertestuale visitato" xfId="346"/>
    <cellStyle name="Collegamento ipertestuale" xfId="347"/>
    <cellStyle name="Collegamento ipertestuale visitato" xfId="348"/>
    <cellStyle name="Collegamento ipertestuale" xfId="349"/>
    <cellStyle name="Collegamento ipertestuale visitato" xfId="350"/>
    <cellStyle name="Collegamento ipertestuale" xfId="351"/>
    <cellStyle name="Collegamento ipertestuale visitato" xfId="352"/>
    <cellStyle name="Collegamento ipertestuale" xfId="353"/>
    <cellStyle name="Collegamento ipertestuale visitato" xfId="354"/>
    <cellStyle name="Collegamento ipertestuale" xfId="355"/>
    <cellStyle name="Collegamento ipertestuale visitato" xfId="356"/>
    <cellStyle name="Collegamento ipertestuale" xfId="357"/>
    <cellStyle name="Collegamento ipertestuale visitato" xfId="358"/>
    <cellStyle name="Collegamento ipertestuale" xfId="359"/>
    <cellStyle name="Collegamento ipertestuale visitato" xfId="360"/>
    <cellStyle name="Collegamento ipertestuale" xfId="361"/>
    <cellStyle name="Collegamento ipertestuale visitato" xfId="362"/>
    <cellStyle name="Collegamento ipertestuale" xfId="363"/>
    <cellStyle name="Collegamento ipertestuale visitato" xfId="364"/>
    <cellStyle name="Collegamento ipertestuale" xfId="365"/>
    <cellStyle name="Collegamento ipertestuale visitato" xfId="366"/>
    <cellStyle name="Collegamento ipertestuale" xfId="367"/>
    <cellStyle name="Collegamento ipertestuale visitato" xfId="368"/>
    <cellStyle name="Collegamento ipertestuale" xfId="369"/>
    <cellStyle name="Collegamento ipertestuale visitato" xfId="370"/>
    <cellStyle name="Collegamento ipertestuale" xfId="371"/>
    <cellStyle name="Collegamento ipertestuale visitato" xfId="372"/>
    <cellStyle name="Collegamento ipertestuale" xfId="373"/>
    <cellStyle name="Collegamento ipertestuale visitato" xfId="374"/>
    <cellStyle name="Collegamento ipertestuale" xfId="375"/>
    <cellStyle name="Collegamento ipertestuale visitato" xfId="376"/>
    <cellStyle name="Collegamento ipertestuale" xfId="377"/>
    <cellStyle name="Collegamento ipertestuale visitato" xfId="378"/>
    <cellStyle name="Collegamento ipertestuale" xfId="379"/>
    <cellStyle name="Collegamento ipertestuale visitato" xfId="380"/>
    <cellStyle name="Collegamento ipertestuale" xfId="381"/>
    <cellStyle name="Collegamento ipertestuale visitato" xfId="382"/>
    <cellStyle name="Collegamento ipertestuale" xfId="383"/>
    <cellStyle name="Collegamento ipertestuale visitato" xfId="384"/>
    <cellStyle name="Collegamento ipertestuale" xfId="385"/>
    <cellStyle name="Collegamento ipertestuale visitato" xfId="386"/>
    <cellStyle name="Collegamento ipertestuale" xfId="387"/>
    <cellStyle name="Collegamento ipertestuale visitato" xfId="388"/>
    <cellStyle name="Collegamento ipertestuale" xfId="389"/>
    <cellStyle name="Collegamento ipertestuale visitato" xfId="390"/>
    <cellStyle name="Collegamento ipertestuale" xfId="391"/>
    <cellStyle name="Collegamento ipertestuale visitato" xfId="392"/>
    <cellStyle name="Collegamento ipertestuale" xfId="393"/>
    <cellStyle name="Collegamento ipertestuale visitato" xfId="394"/>
    <cellStyle name="Collegamento ipertestuale" xfId="395"/>
    <cellStyle name="Collegamento ipertestuale visitato" xfId="396"/>
    <cellStyle name="Collegamento ipertestuale" xfId="397"/>
    <cellStyle name="Collegamento ipertestuale visitato" xfId="398"/>
    <cellStyle name="Collegamento ipertestuale" xfId="399"/>
    <cellStyle name="Collegamento ipertestuale visitato" xfId="400"/>
    <cellStyle name="Collegamento ipertestuale" xfId="401"/>
    <cellStyle name="Collegamento ipertestuale visitato" xfId="402"/>
    <cellStyle name="Collegamento ipertestuale" xfId="403"/>
    <cellStyle name="Collegamento ipertestuale visitato" xfId="404"/>
    <cellStyle name="Collegamento ipertestuale" xfId="405"/>
    <cellStyle name="Collegamento ipertestuale visitato" xfId="406"/>
    <cellStyle name="Collegamento ipertestuale" xfId="407"/>
    <cellStyle name="Collegamento ipertestuale visitato" xfId="408"/>
    <cellStyle name="Collegamento ipertestuale" xfId="409"/>
    <cellStyle name="Collegamento ipertestuale visitato" xfId="410"/>
    <cellStyle name="Collegamento ipertestuale" xfId="411"/>
    <cellStyle name="Collegamento ipertestuale visitato" xfId="412"/>
    <cellStyle name="Collegamento ipertestuale" xfId="413"/>
    <cellStyle name="Collegamento ipertestuale visitato" xfId="414"/>
    <cellStyle name="Collegamento ipertestuale" xfId="415"/>
    <cellStyle name="Collegamento ipertestuale visitato" xfId="416"/>
    <cellStyle name="Collegamento ipertestuale" xfId="417"/>
    <cellStyle name="Collegamento ipertestuale visitato" xfId="418"/>
    <cellStyle name="Collegamento ipertestuale" xfId="419"/>
    <cellStyle name="Collegamento ipertestuale visitato" xfId="420"/>
    <cellStyle name="Collegamento ipertestuale" xfId="421"/>
    <cellStyle name="Collegamento ipertestuale visitato" xfId="422"/>
    <cellStyle name="Collegamento ipertestuale" xfId="423"/>
    <cellStyle name="Collegamento ipertestuale visitato" xfId="424"/>
    <cellStyle name="Collegamento ipertestuale" xfId="425"/>
    <cellStyle name="Collegamento ipertestuale visitato" xfId="426"/>
    <cellStyle name="Collegamento ipertestuale" xfId="427"/>
    <cellStyle name="Collegamento ipertestuale visitato" xfId="428"/>
    <cellStyle name="Collegamento ipertestuale" xfId="429"/>
    <cellStyle name="Collegamento ipertestuale visitato" xfId="430"/>
    <cellStyle name="Collegamento ipertestuale" xfId="431"/>
    <cellStyle name="Collegamento ipertestuale visitato" xfId="432"/>
    <cellStyle name="Collegamento ipertestuale" xfId="433"/>
    <cellStyle name="Collegamento ipertestuale visitato" xfId="434"/>
    <cellStyle name="Collegamento ipertestuale" xfId="435"/>
    <cellStyle name="Collegamento ipertestuale visitato" xfId="436"/>
    <cellStyle name="Collegamento ipertestuale" xfId="437"/>
    <cellStyle name="Collegamento ipertestuale visitato" xfId="438"/>
    <cellStyle name="Collegamento ipertestuale" xfId="439"/>
    <cellStyle name="Collegamento ipertestuale visitato" xfId="440"/>
    <cellStyle name="Collegamento ipertestuale" xfId="441"/>
    <cellStyle name="Collegamento ipertestuale visitato" xfId="442"/>
    <cellStyle name="Collegamento ipertestuale" xfId="443"/>
    <cellStyle name="Collegamento ipertestuale visitato" xfId="444"/>
    <cellStyle name="Collegamento ipertestuale" xfId="445"/>
    <cellStyle name="Collegamento ipertestuale visitato" xfId="446"/>
    <cellStyle name="Collegamento ipertestuale" xfId="447"/>
    <cellStyle name="Collegamento ipertestuale visitato" xfId="448"/>
    <cellStyle name="Collegamento ipertestuale" xfId="449"/>
    <cellStyle name="Collegamento ipertestuale visitato" xfId="450"/>
    <cellStyle name="Collegamento ipertestuale" xfId="451"/>
    <cellStyle name="Collegamento ipertestuale visitato" xfId="452"/>
    <cellStyle name="Collegamento ipertestuale" xfId="453"/>
    <cellStyle name="Collegamento ipertestuale visitato" xfId="454"/>
    <cellStyle name="Collegamento ipertestuale" xfId="455"/>
    <cellStyle name="Collegamento ipertestuale visitato" xfId="4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MONO%20-%202012%20-%20Calcolo%20imposte%20(5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Note di sviluppo"/>
      <sheetName val="Esportazioni PDF"/>
      <sheetName val="Verifiche di completamento"/>
      <sheetName val="Variabili generali"/>
      <sheetName val="Sospesi"/>
      <sheetName val="CEE - SP ana"/>
      <sheetName val="CEE - CE"/>
      <sheetName val="Storia release"/>
      <sheetName val="Dati vari"/>
      <sheetName val="Elenchi convalida"/>
      <sheetName val="Analisi importazione"/>
      <sheetName val="Importazioni AP - eccezioni"/>
      <sheetName val="Importazione"/>
      <sheetName val="Riprese"/>
      <sheetName val="Test autocarri"/>
      <sheetName val="760 - dati di bilancio"/>
      <sheetName val="760 - RS"/>
      <sheetName val="IRPEF 2007"/>
      <sheetName val="Interessi passivi"/>
      <sheetName val="IRES"/>
      <sheetName val="Imposte anticipate"/>
      <sheetName val="Imposte differite"/>
      <sheetName val="760-F"/>
      <sheetName val="760-IQ"/>
      <sheetName val="IQ - deduzioni"/>
      <sheetName val="Leasing"/>
      <sheetName val="Crediti"/>
      <sheetName val="IRAP - deduzione IRES lav.dip."/>
      <sheetName val="Studio di Settore"/>
      <sheetName val="Parametri"/>
      <sheetName val="Società di comodo - analisi"/>
      <sheetName val="Società di comodo - calcoli"/>
      <sheetName val="Cespiti - beni in assistenza"/>
      <sheetName val="Società di comodo - esclusioni"/>
      <sheetName val="ACE"/>
      <sheetName val="Cespiti - movimentazioni"/>
      <sheetName val="5% manutenzioni e riparazioni"/>
      <sheetName val="5% man. rip. - IRAP TR"/>
      <sheetName val="Rappresentanza"/>
      <sheetName val="Rappresentanza beni"/>
      <sheetName val="Rappresentanza servizi"/>
      <sheetName val="Pubblicità - beni"/>
      <sheetName val="Pubblicità - beni - IRAP TR"/>
      <sheetName val="Pubblicità - servizi"/>
      <sheetName val="Pubblicità - servizi IRAP TR"/>
      <sheetName val="Contributi - elenco"/>
      <sheetName val="Plusvalenze - elenco"/>
      <sheetName val="Plusvalenze assic. - elenco"/>
      <sheetName val="Contr. e plusv. - riepilogo"/>
      <sheetName val="Contr. e plusv. - IRAP TR"/>
      <sheetName val="Avviamento - elenco"/>
      <sheetName val="Avviamento - riepilo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7">
          <cell r="B127" t="str">
            <v>A1</v>
          </cell>
        </row>
        <row r="128">
          <cell r="B128" t="str">
            <v>A2</v>
          </cell>
        </row>
        <row r="129">
          <cell r="B129" t="str">
            <v>A3</v>
          </cell>
        </row>
        <row r="130">
          <cell r="B130" t="str">
            <v>A4</v>
          </cell>
        </row>
        <row r="131">
          <cell r="B131" t="str">
            <v>A5.contributi</v>
          </cell>
        </row>
        <row r="132">
          <cell r="B132" t="str">
            <v>A5.diversi</v>
          </cell>
        </row>
        <row r="133">
          <cell r="B133" t="str">
            <v>B6</v>
          </cell>
        </row>
        <row r="134">
          <cell r="B134" t="str">
            <v>B7</v>
          </cell>
        </row>
        <row r="135">
          <cell r="B135" t="str">
            <v>B8</v>
          </cell>
        </row>
        <row r="136">
          <cell r="B136" t="str">
            <v>B9.a</v>
          </cell>
        </row>
        <row r="137">
          <cell r="B137" t="str">
            <v>B9.b</v>
          </cell>
        </row>
        <row r="138">
          <cell r="B138" t="str">
            <v>B9.c</v>
          </cell>
        </row>
        <row r="139">
          <cell r="B139" t="str">
            <v>B9.d</v>
          </cell>
        </row>
        <row r="140">
          <cell r="B140" t="str">
            <v>B9.e</v>
          </cell>
        </row>
        <row r="141">
          <cell r="B141" t="str">
            <v>B10.a</v>
          </cell>
        </row>
        <row r="142">
          <cell r="B142" t="str">
            <v>B10.b</v>
          </cell>
        </row>
        <row r="143">
          <cell r="B143" t="str">
            <v>B10.c</v>
          </cell>
        </row>
        <row r="144">
          <cell r="B144" t="str">
            <v>B10.d</v>
          </cell>
        </row>
        <row r="145">
          <cell r="B145" t="str">
            <v>B11</v>
          </cell>
        </row>
        <row r="146">
          <cell r="B146" t="str">
            <v>B12</v>
          </cell>
        </row>
        <row r="147">
          <cell r="B147" t="str">
            <v>B13</v>
          </cell>
        </row>
        <row r="148">
          <cell r="B148" t="str">
            <v>B14</v>
          </cell>
        </row>
        <row r="149">
          <cell r="B149" t="str">
            <v>C15.gruppo</v>
          </cell>
        </row>
        <row r="150">
          <cell r="B150" t="str">
            <v>C15.diversi</v>
          </cell>
        </row>
        <row r="151">
          <cell r="B151" t="str">
            <v>C16.a.controllate</v>
          </cell>
        </row>
        <row r="152">
          <cell r="B152" t="str">
            <v>C16.a.collegate</v>
          </cell>
        </row>
        <row r="153">
          <cell r="B153" t="str">
            <v>C16.a.controllanti</v>
          </cell>
        </row>
        <row r="154">
          <cell r="B154" t="str">
            <v>C16.a.diversi</v>
          </cell>
        </row>
        <row r="155">
          <cell r="B155" t="str">
            <v>C16.b</v>
          </cell>
        </row>
        <row r="156">
          <cell r="B156" t="str">
            <v>C16.c</v>
          </cell>
        </row>
        <row r="157">
          <cell r="B157" t="str">
            <v>C16.d.controllate</v>
          </cell>
        </row>
        <row r="158">
          <cell r="B158" t="str">
            <v>C16.d.collegate</v>
          </cell>
        </row>
        <row r="159">
          <cell r="B159" t="str">
            <v>C16.d.controllanti</v>
          </cell>
        </row>
        <row r="160">
          <cell r="B160" t="str">
            <v>C16.d.diversi</v>
          </cell>
        </row>
        <row r="161">
          <cell r="B161" t="str">
            <v>C17.controllate</v>
          </cell>
        </row>
        <row r="162">
          <cell r="B162" t="str">
            <v>C17.collegate</v>
          </cell>
        </row>
        <row r="163">
          <cell r="B163" t="str">
            <v>C17.controllanti</v>
          </cell>
        </row>
        <row r="164">
          <cell r="B164" t="str">
            <v>C17.diversi</v>
          </cell>
        </row>
        <row r="165">
          <cell r="B165" t="str">
            <v>C17bis.utili</v>
          </cell>
        </row>
        <row r="166">
          <cell r="B166" t="str">
            <v>C17bis.perdite</v>
          </cell>
        </row>
        <row r="167">
          <cell r="B167" t="str">
            <v>D18.a</v>
          </cell>
        </row>
        <row r="168">
          <cell r="B168" t="str">
            <v>D18.b</v>
          </cell>
        </row>
        <row r="169">
          <cell r="B169" t="str">
            <v>D18.c</v>
          </cell>
        </row>
        <row r="170">
          <cell r="B170" t="str">
            <v>D19.a</v>
          </cell>
        </row>
        <row r="171">
          <cell r="B171" t="str">
            <v>D19.b</v>
          </cell>
        </row>
        <row r="172">
          <cell r="B172" t="str">
            <v>D19.c</v>
          </cell>
        </row>
        <row r="173">
          <cell r="B173" t="str">
            <v>E20.plusvalenze</v>
          </cell>
        </row>
        <row r="174">
          <cell r="B174" t="str">
            <v>E20.diversi</v>
          </cell>
        </row>
        <row r="175">
          <cell r="B175" t="str">
            <v>E21.minusvalenze</v>
          </cell>
        </row>
        <row r="176">
          <cell r="B176" t="str">
            <v>E21.imposte</v>
          </cell>
        </row>
        <row r="177">
          <cell r="B177" t="str">
            <v>E21.diversi</v>
          </cell>
        </row>
        <row r="178">
          <cell r="B178" t="str">
            <v>22.correnti</v>
          </cell>
        </row>
        <row r="179">
          <cell r="B179" t="str">
            <v>22.differite</v>
          </cell>
        </row>
        <row r="180">
          <cell r="B180" t="str">
            <v>22.anticipate</v>
          </cell>
        </row>
      </sheetData>
      <sheetData sheetId="11">
        <row r="8">
          <cell r="C8">
            <v>10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T52"/>
  <sheetViews>
    <sheetView tabSelected="1" zoomScale="85" zoomScaleNormal="85" zoomScalePageLayoutView="200" workbookViewId="0" topLeftCell="M1">
      <selection activeCell="A51" sqref="A1:AS52"/>
    </sheetView>
  </sheetViews>
  <sheetFormatPr defaultColWidth="10.7109375" defaultRowHeight="15"/>
  <cols>
    <col min="1" max="2" width="1.7109375" style="70" customWidth="1"/>
    <col min="3" max="4" width="9.7109375" style="70" customWidth="1"/>
    <col min="5" max="6" width="0.71875" style="70" customWidth="1"/>
    <col min="7" max="8" width="9.7109375" style="70" customWidth="1"/>
    <col min="9" max="10" width="0.71875" style="70" customWidth="1"/>
    <col min="11" max="12" width="9.7109375" style="70" customWidth="1"/>
    <col min="13" max="14" width="0.71875" style="70" customWidth="1"/>
    <col min="15" max="16" width="9.7109375" style="70" customWidth="1"/>
    <col min="17" max="17" width="0.85546875" style="70" customWidth="1"/>
    <col min="18" max="18" width="0.71875" style="70" customWidth="1"/>
    <col min="19" max="20" width="9.7109375" style="70" customWidth="1"/>
    <col min="21" max="21" width="0.71875" style="70" customWidth="1"/>
    <col min="22" max="22" width="2.00390625" style="70" customWidth="1"/>
    <col min="23" max="24" width="9.7109375" style="70" customWidth="1"/>
    <col min="25" max="26" width="0.71875" style="70" customWidth="1"/>
    <col min="27" max="28" width="9.7109375" style="70" customWidth="1"/>
    <col min="29" max="29" width="0.71875" style="70" customWidth="1"/>
    <col min="30" max="30" width="2.140625" style="70" customWidth="1"/>
    <col min="31" max="32" width="9.7109375" style="70" customWidth="1"/>
    <col min="33" max="34" width="0.71875" style="70" customWidth="1"/>
    <col min="35" max="36" width="9.7109375" style="70" customWidth="1"/>
    <col min="37" max="38" width="0.71875" style="70" customWidth="1"/>
    <col min="39" max="39" width="9.7109375" style="70" customWidth="1"/>
    <col min="40" max="40" width="10.7109375" style="70" customWidth="1"/>
    <col min="41" max="42" width="0.71875" style="70" customWidth="1"/>
    <col min="43" max="44" width="9.7109375" style="70" customWidth="1"/>
    <col min="45" max="46" width="1.7109375" style="70" customWidth="1"/>
    <col min="47" max="16384" width="10.7109375" style="70" customWidth="1"/>
  </cols>
  <sheetData>
    <row r="1" ht="10.8" thickBot="1"/>
    <row r="2" spans="3:40" ht="13.5" customHeight="1">
      <c r="C2" s="132" t="s">
        <v>130</v>
      </c>
      <c r="D2" s="133"/>
      <c r="E2" s="133"/>
      <c r="F2" s="133"/>
      <c r="G2" s="133"/>
      <c r="H2" s="134"/>
      <c r="I2" s="64"/>
      <c r="J2" s="64"/>
      <c r="K2" s="64"/>
      <c r="L2" s="64"/>
      <c r="M2" s="64"/>
      <c r="N2" s="64"/>
      <c r="O2" s="132" t="s">
        <v>136</v>
      </c>
      <c r="P2" s="133"/>
      <c r="Q2" s="133"/>
      <c r="R2" s="133"/>
      <c r="S2" s="133"/>
      <c r="T2" s="133"/>
      <c r="U2" s="133"/>
      <c r="V2" s="133"/>
      <c r="W2" s="133"/>
      <c r="X2" s="134"/>
      <c r="AE2" s="132" t="s">
        <v>135</v>
      </c>
      <c r="AF2" s="133"/>
      <c r="AG2" s="133"/>
      <c r="AH2" s="133"/>
      <c r="AI2" s="133"/>
      <c r="AJ2" s="133"/>
      <c r="AK2" s="133"/>
      <c r="AL2" s="133"/>
      <c r="AM2" s="133"/>
      <c r="AN2" s="134"/>
    </row>
    <row r="3" spans="3:40" ht="34.5" customHeight="1" thickBot="1">
      <c r="C3" s="135"/>
      <c r="D3" s="136"/>
      <c r="E3" s="136"/>
      <c r="F3" s="136"/>
      <c r="G3" s="136"/>
      <c r="H3" s="137"/>
      <c r="O3" s="159" t="s">
        <v>179</v>
      </c>
      <c r="P3" s="160"/>
      <c r="Q3" s="160"/>
      <c r="R3" s="160"/>
      <c r="S3" s="160"/>
      <c r="T3" s="160"/>
      <c r="U3" s="160"/>
      <c r="V3" s="160"/>
      <c r="W3" s="160"/>
      <c r="X3" s="161"/>
      <c r="Y3" s="66"/>
      <c r="Z3" s="66"/>
      <c r="AA3" s="66"/>
      <c r="AB3" s="66"/>
      <c r="AC3" s="66"/>
      <c r="AD3" s="66"/>
      <c r="AE3" s="159" t="s">
        <v>154</v>
      </c>
      <c r="AF3" s="160"/>
      <c r="AG3" s="160"/>
      <c r="AH3" s="160"/>
      <c r="AI3" s="160"/>
      <c r="AJ3" s="160"/>
      <c r="AK3" s="160"/>
      <c r="AL3" s="160"/>
      <c r="AM3" s="160"/>
      <c r="AN3" s="161"/>
    </row>
    <row r="4" spans="15:42" ht="10.8" thickBot="1">
      <c r="O4" s="62"/>
      <c r="P4" s="62"/>
      <c r="Q4" s="62"/>
      <c r="R4" s="62"/>
      <c r="S4" s="62"/>
      <c r="T4" s="63"/>
      <c r="U4" s="62"/>
      <c r="V4" s="62"/>
      <c r="W4" s="62"/>
      <c r="X4" s="62"/>
      <c r="Y4" s="65"/>
      <c r="Z4" s="65"/>
      <c r="AA4" s="65"/>
      <c r="AJ4" s="62"/>
      <c r="AK4" s="62"/>
      <c r="AL4" s="62"/>
      <c r="AM4" s="62"/>
      <c r="AN4" s="62"/>
      <c r="AO4" s="62"/>
      <c r="AP4" s="62"/>
    </row>
    <row r="5" spans="15:42" ht="13.5" customHeight="1">
      <c r="O5" s="132" t="s">
        <v>119</v>
      </c>
      <c r="P5" s="133"/>
      <c r="Q5" s="133"/>
      <c r="R5" s="133"/>
      <c r="S5" s="133"/>
      <c r="T5" s="133"/>
      <c r="U5" s="133"/>
      <c r="V5" s="133"/>
      <c r="W5" s="133"/>
      <c r="X5" s="134"/>
      <c r="Y5" s="65"/>
      <c r="Z5" s="65"/>
      <c r="AA5" s="65"/>
      <c r="AJ5" s="62"/>
      <c r="AK5" s="62"/>
      <c r="AL5" s="62"/>
      <c r="AM5" s="62"/>
      <c r="AN5" s="62"/>
      <c r="AO5" s="62"/>
      <c r="AP5" s="62"/>
    </row>
    <row r="6" spans="15:42" ht="13.5" customHeight="1" thickBot="1">
      <c r="O6" s="135" t="s">
        <v>120</v>
      </c>
      <c r="P6" s="136"/>
      <c r="Q6" s="136"/>
      <c r="R6" s="136"/>
      <c r="S6" s="136"/>
      <c r="T6" s="136"/>
      <c r="U6" s="136"/>
      <c r="V6" s="136"/>
      <c r="W6" s="136"/>
      <c r="X6" s="137"/>
      <c r="Y6" s="65"/>
      <c r="Z6" s="65"/>
      <c r="AA6" s="65"/>
      <c r="AJ6" s="62"/>
      <c r="AK6" s="62"/>
      <c r="AL6" s="62"/>
      <c r="AM6" s="62"/>
      <c r="AN6" s="62"/>
      <c r="AO6" s="62"/>
      <c r="AP6" s="62"/>
    </row>
    <row r="7" spans="15:42" ht="9" customHeight="1" thickBot="1">
      <c r="O7" s="92"/>
      <c r="P7" s="92"/>
      <c r="Q7" s="92"/>
      <c r="R7" s="92"/>
      <c r="S7" s="92"/>
      <c r="T7" s="91"/>
      <c r="U7" s="92"/>
      <c r="V7" s="92"/>
      <c r="W7" s="92"/>
      <c r="X7" s="92"/>
      <c r="Y7" s="65"/>
      <c r="Z7" s="65"/>
      <c r="AN7" s="62"/>
      <c r="AO7" s="62"/>
      <c r="AP7" s="62"/>
    </row>
    <row r="8" spans="15:42" ht="13.5" customHeight="1" thickBot="1">
      <c r="O8" s="155" t="s">
        <v>131</v>
      </c>
      <c r="P8" s="156"/>
      <c r="Q8" s="156"/>
      <c r="R8" s="156"/>
      <c r="S8" s="156"/>
      <c r="T8" s="156"/>
      <c r="U8" s="156"/>
      <c r="V8" s="156"/>
      <c r="W8" s="156"/>
      <c r="X8" s="157"/>
      <c r="Y8" s="65"/>
      <c r="Z8" s="65"/>
      <c r="AN8" s="62"/>
      <c r="AO8" s="62"/>
      <c r="AP8" s="62"/>
    </row>
    <row r="9" spans="3:42" ht="15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3:43" ht="10.8" thickBot="1">
      <c r="C10" s="67"/>
      <c r="D10" s="73"/>
      <c r="E10" s="66"/>
      <c r="F10" s="66"/>
      <c r="G10" s="66"/>
      <c r="H10" s="66"/>
      <c r="I10" s="66"/>
      <c r="J10" s="66"/>
      <c r="K10" s="66"/>
      <c r="L10" s="78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66"/>
      <c r="AD10" s="66"/>
      <c r="AE10" s="66"/>
      <c r="AF10" s="101"/>
      <c r="AG10" s="66"/>
      <c r="AH10" s="66"/>
      <c r="AI10" s="101"/>
      <c r="AJ10" s="104"/>
      <c r="AK10" s="108"/>
      <c r="AL10" s="109"/>
      <c r="AM10" s="62"/>
      <c r="AN10" s="62"/>
      <c r="AO10" s="62"/>
      <c r="AP10" s="62"/>
      <c r="AQ10" s="62"/>
    </row>
    <row r="11" spans="3:43" ht="13.5" customHeight="1">
      <c r="C11" s="132" t="s">
        <v>121</v>
      </c>
      <c r="D11" s="133"/>
      <c r="E11" s="133"/>
      <c r="F11" s="133"/>
      <c r="G11" s="134"/>
      <c r="H11" s="62"/>
      <c r="I11" s="62"/>
      <c r="J11" s="62"/>
      <c r="K11" s="132" t="s">
        <v>122</v>
      </c>
      <c r="L11" s="133"/>
      <c r="M11" s="133"/>
      <c r="N11" s="133"/>
      <c r="O11" s="134"/>
      <c r="P11" s="62"/>
      <c r="Q11" s="62"/>
      <c r="R11" s="62"/>
      <c r="S11" s="62"/>
      <c r="T11" s="62"/>
      <c r="U11" s="62"/>
      <c r="V11" s="62"/>
      <c r="W11" s="62"/>
      <c r="X11" s="132" t="s">
        <v>116</v>
      </c>
      <c r="Y11" s="133"/>
      <c r="Z11" s="133"/>
      <c r="AA11" s="133"/>
      <c r="AB11" s="134"/>
      <c r="AF11" s="62"/>
      <c r="AG11" s="62"/>
      <c r="AH11" s="62"/>
      <c r="AI11" s="132" t="s">
        <v>158</v>
      </c>
      <c r="AJ11" s="133"/>
      <c r="AK11" s="133"/>
      <c r="AL11" s="133"/>
      <c r="AM11" s="134"/>
      <c r="AN11" s="63"/>
      <c r="AO11" s="62"/>
      <c r="AP11" s="62"/>
      <c r="AQ11" s="62"/>
    </row>
    <row r="12" spans="3:43" ht="13.5" customHeight="1" thickBot="1">
      <c r="C12" s="135" t="s">
        <v>120</v>
      </c>
      <c r="D12" s="136"/>
      <c r="E12" s="136"/>
      <c r="F12" s="136"/>
      <c r="G12" s="137"/>
      <c r="H12" s="62"/>
      <c r="I12" s="62"/>
      <c r="J12" s="62"/>
      <c r="K12" s="135" t="s">
        <v>120</v>
      </c>
      <c r="L12" s="136"/>
      <c r="M12" s="136"/>
      <c r="N12" s="136"/>
      <c r="O12" s="137"/>
      <c r="P12" s="62"/>
      <c r="Q12" s="62"/>
      <c r="R12" s="62"/>
      <c r="S12" s="62"/>
      <c r="T12" s="62"/>
      <c r="U12" s="62"/>
      <c r="V12" s="62"/>
      <c r="W12" s="62"/>
      <c r="X12" s="135" t="s">
        <v>120</v>
      </c>
      <c r="Y12" s="136"/>
      <c r="Z12" s="136"/>
      <c r="AA12" s="136"/>
      <c r="AB12" s="137"/>
      <c r="AF12" s="62"/>
      <c r="AG12" s="62"/>
      <c r="AH12" s="62"/>
      <c r="AI12" s="135" t="s">
        <v>120</v>
      </c>
      <c r="AJ12" s="136"/>
      <c r="AK12" s="136"/>
      <c r="AL12" s="136"/>
      <c r="AM12" s="137"/>
      <c r="AN12" s="63"/>
      <c r="AO12" s="62"/>
      <c r="AP12" s="62"/>
      <c r="AQ12" s="62"/>
    </row>
    <row r="13" spans="3:43" ht="10.2" customHeight="1" thickBot="1">
      <c r="C13" s="90"/>
      <c r="D13" s="91"/>
      <c r="E13" s="90"/>
      <c r="F13" s="90"/>
      <c r="G13" s="90"/>
      <c r="H13" s="62"/>
      <c r="I13" s="62"/>
      <c r="J13" s="62"/>
      <c r="K13" s="90"/>
      <c r="L13" s="90"/>
      <c r="M13" s="90"/>
      <c r="N13" s="91"/>
      <c r="O13" s="90"/>
      <c r="P13" s="62"/>
      <c r="Q13" s="62"/>
      <c r="R13" s="62"/>
      <c r="S13" s="62"/>
      <c r="T13" s="62"/>
      <c r="U13" s="62"/>
      <c r="V13" s="62"/>
      <c r="W13" s="62"/>
      <c r="X13" s="90"/>
      <c r="Y13" s="91"/>
      <c r="Z13" s="90"/>
      <c r="AA13" s="90"/>
      <c r="AB13" s="90"/>
      <c r="AF13" s="62"/>
      <c r="AG13" s="62"/>
      <c r="AH13" s="62"/>
      <c r="AI13" s="98"/>
      <c r="AJ13" s="98"/>
      <c r="AK13" s="98"/>
      <c r="AL13" s="103"/>
      <c r="AM13" s="98"/>
      <c r="AN13" s="62"/>
      <c r="AO13" s="62"/>
      <c r="AP13" s="62"/>
      <c r="AQ13" s="62"/>
    </row>
    <row r="14" spans="3:44" ht="13.5" customHeight="1" thickBot="1">
      <c r="C14" s="150" t="s">
        <v>65</v>
      </c>
      <c r="D14" s="151"/>
      <c r="E14" s="151"/>
      <c r="F14" s="151"/>
      <c r="G14" s="152"/>
      <c r="H14" s="62"/>
      <c r="I14" s="62"/>
      <c r="J14" s="62"/>
      <c r="K14" s="150" t="s">
        <v>65</v>
      </c>
      <c r="L14" s="151"/>
      <c r="M14" s="151"/>
      <c r="N14" s="151"/>
      <c r="O14" s="152"/>
      <c r="P14" s="62"/>
      <c r="Q14" s="62"/>
      <c r="R14" s="62"/>
      <c r="S14" s="62"/>
      <c r="T14" s="62"/>
      <c r="U14" s="62"/>
      <c r="V14" s="62"/>
      <c r="W14" s="62"/>
      <c r="X14" s="150" t="s">
        <v>64</v>
      </c>
      <c r="Y14" s="151"/>
      <c r="Z14" s="151"/>
      <c r="AA14" s="151"/>
      <c r="AB14" s="152"/>
      <c r="AF14" s="62"/>
      <c r="AG14" s="62"/>
      <c r="AH14" s="62"/>
      <c r="AI14" s="150" t="s">
        <v>65</v>
      </c>
      <c r="AJ14" s="151"/>
      <c r="AK14" s="151"/>
      <c r="AL14" s="151"/>
      <c r="AM14" s="152"/>
      <c r="AN14" s="65"/>
      <c r="AO14" s="65"/>
      <c r="AP14" s="65"/>
      <c r="AQ14" s="65"/>
      <c r="AR14" s="65"/>
    </row>
    <row r="15" spans="3:46" ht="16.95" customHeight="1">
      <c r="C15" s="62"/>
      <c r="D15" s="76"/>
      <c r="E15" s="77"/>
      <c r="F15" s="77"/>
      <c r="G15" s="77"/>
      <c r="I15" s="62"/>
      <c r="J15" s="62"/>
      <c r="L15" s="62"/>
      <c r="M15" s="62"/>
      <c r="N15" s="79"/>
      <c r="Z15" s="62"/>
      <c r="AA15" s="62"/>
      <c r="AB15" s="63"/>
      <c r="AF15" s="62"/>
      <c r="AI15" s="62"/>
      <c r="AJ15" s="105"/>
      <c r="AK15" s="62"/>
      <c r="AL15" s="62"/>
      <c r="AM15" s="62"/>
      <c r="AN15" s="102"/>
      <c r="AO15" s="62"/>
      <c r="AP15" s="62"/>
      <c r="AQ15" s="62"/>
      <c r="AR15" s="62"/>
      <c r="AS15" s="62"/>
      <c r="AT15" s="62"/>
    </row>
    <row r="16" spans="3:46" ht="15">
      <c r="C16" s="62"/>
      <c r="D16" s="63"/>
      <c r="E16" s="62"/>
      <c r="G16" s="67"/>
      <c r="H16" s="73"/>
      <c r="I16" s="66"/>
      <c r="J16" s="66"/>
      <c r="K16" s="74"/>
      <c r="L16" s="73"/>
      <c r="M16" s="66"/>
      <c r="N16" s="66"/>
      <c r="O16" s="74"/>
      <c r="P16" s="73"/>
      <c r="Q16" s="66"/>
      <c r="R16" s="66"/>
      <c r="S16" s="74"/>
      <c r="T16" s="63"/>
      <c r="U16" s="62"/>
      <c r="V16" s="62"/>
      <c r="W16" s="62"/>
      <c r="Y16" s="62"/>
      <c r="Z16" s="62"/>
      <c r="AA16" s="67"/>
      <c r="AB16" s="63"/>
      <c r="AC16" s="62"/>
      <c r="AD16" s="62"/>
      <c r="AE16" s="62"/>
      <c r="AF16" s="99"/>
      <c r="AG16" s="101"/>
      <c r="AH16" s="101"/>
      <c r="AI16" s="100"/>
      <c r="AJ16" s="73"/>
      <c r="AK16" s="101"/>
      <c r="AL16" s="101"/>
      <c r="AM16" s="101"/>
      <c r="AN16" s="106"/>
      <c r="AO16" s="62"/>
      <c r="AP16" s="62"/>
      <c r="AQ16" s="62"/>
      <c r="AS16" s="62"/>
      <c r="AT16" s="62"/>
    </row>
    <row r="17" spans="3:42" ht="36" customHeight="1">
      <c r="C17" s="62"/>
      <c r="D17" s="63"/>
      <c r="G17" s="149" t="s">
        <v>137</v>
      </c>
      <c r="H17" s="149"/>
      <c r="K17" s="149" t="s">
        <v>138</v>
      </c>
      <c r="L17" s="149"/>
      <c r="O17" s="149" t="s">
        <v>104</v>
      </c>
      <c r="P17" s="149"/>
      <c r="S17" s="149" t="s">
        <v>145</v>
      </c>
      <c r="T17" s="149"/>
      <c r="AB17" s="63"/>
      <c r="AC17" s="89"/>
      <c r="AD17" s="89"/>
      <c r="AE17" s="149" t="s">
        <v>150</v>
      </c>
      <c r="AF17" s="149"/>
      <c r="AG17" s="89"/>
      <c r="AI17" s="149" t="s">
        <v>129</v>
      </c>
      <c r="AJ17" s="149"/>
      <c r="AM17" s="149" t="s">
        <v>139</v>
      </c>
      <c r="AN17" s="149"/>
      <c r="AO17" s="62"/>
      <c r="AP17" s="62"/>
    </row>
    <row r="18" spans="3:42" ht="15">
      <c r="C18" s="67"/>
      <c r="H18" s="97"/>
      <c r="L18" s="97"/>
      <c r="O18" s="62"/>
      <c r="P18" s="97"/>
      <c r="Q18" s="62"/>
      <c r="R18" s="62"/>
      <c r="S18" s="62"/>
      <c r="T18" s="63"/>
      <c r="U18" s="62"/>
      <c r="V18" s="62"/>
      <c r="W18" s="62"/>
      <c r="X18" s="62"/>
      <c r="Y18" s="65"/>
      <c r="Z18" s="65"/>
      <c r="AA18" s="88"/>
      <c r="AF18" s="97"/>
      <c r="AJ18" s="97"/>
      <c r="AK18" s="62"/>
      <c r="AL18" s="62"/>
      <c r="AM18" s="62"/>
      <c r="AN18" s="97"/>
      <c r="AO18" s="62"/>
      <c r="AP18" s="62"/>
    </row>
    <row r="19" spans="3:42" ht="60.75" customHeight="1">
      <c r="C19" s="62"/>
      <c r="D19" s="63"/>
      <c r="G19" s="125" t="s">
        <v>167</v>
      </c>
      <c r="H19" s="125"/>
      <c r="K19" s="125" t="s">
        <v>151</v>
      </c>
      <c r="L19" s="125"/>
      <c r="O19" s="125" t="s">
        <v>125</v>
      </c>
      <c r="P19" s="125"/>
      <c r="S19" s="125" t="s">
        <v>169</v>
      </c>
      <c r="T19" s="125"/>
      <c r="AB19" s="63"/>
      <c r="AC19" s="89"/>
      <c r="AD19" s="89"/>
      <c r="AE19" s="125" t="s">
        <v>171</v>
      </c>
      <c r="AF19" s="125"/>
      <c r="AG19" s="89"/>
      <c r="AI19" s="125" t="s">
        <v>152</v>
      </c>
      <c r="AJ19" s="125"/>
      <c r="AM19" s="125" t="s">
        <v>140</v>
      </c>
      <c r="AN19" s="125"/>
      <c r="AO19" s="62"/>
      <c r="AP19" s="62"/>
    </row>
    <row r="20" spans="3:40" ht="35.25" customHeight="1">
      <c r="C20" s="62"/>
      <c r="D20" s="63"/>
      <c r="G20" s="121" t="s">
        <v>67</v>
      </c>
      <c r="H20" s="121"/>
      <c r="K20" s="121" t="s">
        <v>69</v>
      </c>
      <c r="L20" s="121"/>
      <c r="O20" s="131" t="s">
        <v>80</v>
      </c>
      <c r="P20" s="131"/>
      <c r="S20" s="131" t="s">
        <v>81</v>
      </c>
      <c r="T20" s="131"/>
      <c r="AB20" s="63"/>
      <c r="AE20" s="153" t="s">
        <v>89</v>
      </c>
      <c r="AF20" s="154"/>
      <c r="AI20" s="153" t="s">
        <v>132</v>
      </c>
      <c r="AJ20" s="154"/>
      <c r="AM20" s="130" t="s">
        <v>178</v>
      </c>
      <c r="AN20" s="130"/>
    </row>
    <row r="21" spans="3:28" ht="56.25" customHeight="1">
      <c r="C21" s="62"/>
      <c r="D21" s="63"/>
      <c r="G21" s="125" t="s">
        <v>168</v>
      </c>
      <c r="H21" s="125"/>
      <c r="K21" s="125" t="s">
        <v>170</v>
      </c>
      <c r="L21" s="125"/>
      <c r="AB21" s="63"/>
    </row>
    <row r="22" spans="3:43" ht="26.25" customHeight="1">
      <c r="C22" s="62"/>
      <c r="D22" s="63"/>
      <c r="G22" s="121" t="s">
        <v>68</v>
      </c>
      <c r="H22" s="121"/>
      <c r="K22" s="121" t="s">
        <v>79</v>
      </c>
      <c r="L22" s="121"/>
      <c r="AB22" s="73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0"/>
    </row>
    <row r="23" spans="3:44" ht="69" customHeight="1">
      <c r="C23" s="62"/>
      <c r="D23" s="63"/>
      <c r="K23" s="119" t="s">
        <v>181</v>
      </c>
      <c r="L23" s="119"/>
      <c r="AB23" s="63"/>
      <c r="AQ23" s="149" t="s">
        <v>142</v>
      </c>
      <c r="AR23" s="149"/>
    </row>
    <row r="24" spans="3:44" ht="15.75" customHeight="1">
      <c r="C24" s="62"/>
      <c r="D24" s="63"/>
      <c r="K24" s="121" t="s">
        <v>159</v>
      </c>
      <c r="L24" s="121"/>
      <c r="AB24" s="63"/>
      <c r="AR24" s="97"/>
    </row>
    <row r="25" spans="3:44" ht="72.75" customHeight="1">
      <c r="C25" s="62"/>
      <c r="D25" s="63"/>
      <c r="K25" s="107"/>
      <c r="L25" s="107"/>
      <c r="AB25" s="63"/>
      <c r="AQ25" s="119" t="s">
        <v>182</v>
      </c>
      <c r="AR25" s="119"/>
    </row>
    <row r="26" spans="3:44" ht="31.5" customHeight="1">
      <c r="C26" s="62"/>
      <c r="D26" s="63"/>
      <c r="K26" s="107"/>
      <c r="L26" s="107"/>
      <c r="AB26" s="63"/>
      <c r="AQ26" s="131" t="s">
        <v>156</v>
      </c>
      <c r="AR26" s="131"/>
    </row>
    <row r="27" spans="3:42" ht="15">
      <c r="C27" s="67"/>
      <c r="D27" s="71"/>
      <c r="G27" s="64"/>
      <c r="H27" s="64"/>
      <c r="I27" s="64"/>
      <c r="J27" s="64"/>
      <c r="Y27" s="64"/>
      <c r="Z27" s="64"/>
      <c r="AA27" s="72"/>
      <c r="AB27" s="71"/>
      <c r="AC27" s="64"/>
      <c r="AD27" s="64"/>
      <c r="AE27" s="64"/>
      <c r="AN27" s="62"/>
      <c r="AO27" s="62"/>
      <c r="AP27" s="62"/>
    </row>
    <row r="28" spans="3:43" ht="15">
      <c r="C28" s="62"/>
      <c r="D28" s="73"/>
      <c r="E28" s="66"/>
      <c r="F28" s="66"/>
      <c r="G28" s="66"/>
      <c r="H28" s="73"/>
      <c r="I28" s="66"/>
      <c r="J28" s="66"/>
      <c r="K28" s="74"/>
      <c r="L28" s="66"/>
      <c r="M28" s="66"/>
      <c r="N28" s="66"/>
      <c r="O28" s="74"/>
      <c r="P28" s="66"/>
      <c r="Q28" s="66"/>
      <c r="R28" s="66"/>
      <c r="S28" s="74"/>
      <c r="T28" s="63"/>
      <c r="U28" s="62"/>
      <c r="V28" s="62"/>
      <c r="X28" s="73"/>
      <c r="AB28" s="62"/>
      <c r="AC28" s="62"/>
      <c r="AD28" s="62"/>
      <c r="AE28" s="62"/>
      <c r="AF28" s="73"/>
      <c r="AG28" s="66"/>
      <c r="AH28" s="66"/>
      <c r="AI28" s="74"/>
      <c r="AJ28" s="73"/>
      <c r="AK28" s="66"/>
      <c r="AL28" s="66"/>
      <c r="AM28" s="74"/>
      <c r="AN28" s="73"/>
      <c r="AO28" s="66"/>
      <c r="AP28" s="66"/>
      <c r="AQ28" s="74"/>
    </row>
    <row r="29" spans="3:44" s="94" customFormat="1" ht="56.25" customHeight="1">
      <c r="C29" s="149" t="s">
        <v>117</v>
      </c>
      <c r="D29" s="149"/>
      <c r="G29" s="149" t="s">
        <v>111</v>
      </c>
      <c r="H29" s="149"/>
      <c r="K29" s="149" t="s">
        <v>112</v>
      </c>
      <c r="L29" s="149"/>
      <c r="O29" s="149" t="s">
        <v>113</v>
      </c>
      <c r="P29" s="149"/>
      <c r="S29" s="149" t="s">
        <v>114</v>
      </c>
      <c r="T29" s="149"/>
      <c r="W29" s="149" t="s">
        <v>115</v>
      </c>
      <c r="X29" s="149"/>
      <c r="AA29" s="95"/>
      <c r="AB29" s="95"/>
      <c r="AE29" s="149" t="s">
        <v>106</v>
      </c>
      <c r="AF29" s="149"/>
      <c r="AI29" s="149" t="s">
        <v>107</v>
      </c>
      <c r="AJ29" s="149"/>
      <c r="AK29" s="96"/>
      <c r="AM29" s="149" t="s">
        <v>108</v>
      </c>
      <c r="AN29" s="149"/>
      <c r="AQ29" s="149" t="s">
        <v>144</v>
      </c>
      <c r="AR29" s="149"/>
    </row>
    <row r="30" spans="3:44" s="81" customFormat="1" ht="6.45" customHeight="1">
      <c r="C30" s="84"/>
      <c r="D30" s="85"/>
      <c r="G30" s="86"/>
      <c r="H30" s="87"/>
      <c r="K30" s="86"/>
      <c r="L30" s="87"/>
      <c r="O30" s="86"/>
      <c r="P30" s="87"/>
      <c r="S30" s="82"/>
      <c r="T30" s="83"/>
      <c r="W30" s="82"/>
      <c r="X30" s="83"/>
      <c r="AA30" s="89"/>
      <c r="AB30" s="89"/>
      <c r="AE30" s="86"/>
      <c r="AF30" s="87"/>
      <c r="AI30" s="86"/>
      <c r="AJ30" s="87"/>
      <c r="AM30" s="86"/>
      <c r="AN30" s="87"/>
      <c r="AQ30" s="86"/>
      <c r="AR30" s="87"/>
    </row>
    <row r="31" spans="3:44" ht="75.6" customHeight="1">
      <c r="C31" s="125" t="s">
        <v>160</v>
      </c>
      <c r="D31" s="125"/>
      <c r="G31" s="125" t="s">
        <v>127</v>
      </c>
      <c r="H31" s="125"/>
      <c r="I31" s="68"/>
      <c r="J31" s="68"/>
      <c r="K31" s="125" t="s">
        <v>127</v>
      </c>
      <c r="L31" s="125"/>
      <c r="M31" s="68"/>
      <c r="N31" s="68"/>
      <c r="O31" s="125" t="s">
        <v>127</v>
      </c>
      <c r="P31" s="125"/>
      <c r="Q31" s="68"/>
      <c r="R31" s="68"/>
      <c r="S31" s="125" t="s">
        <v>127</v>
      </c>
      <c r="T31" s="125"/>
      <c r="W31" s="119" t="s">
        <v>164</v>
      </c>
      <c r="X31" s="119"/>
      <c r="Y31" s="62"/>
      <c r="Z31" s="62"/>
      <c r="AA31" s="89"/>
      <c r="AB31" s="89"/>
      <c r="AE31" s="125" t="s">
        <v>157</v>
      </c>
      <c r="AF31" s="125"/>
      <c r="AI31" s="125" t="s">
        <v>173</v>
      </c>
      <c r="AJ31" s="125"/>
      <c r="AM31" s="125" t="s">
        <v>172</v>
      </c>
      <c r="AN31" s="125"/>
      <c r="AQ31" s="125" t="s">
        <v>155</v>
      </c>
      <c r="AR31" s="125"/>
    </row>
    <row r="32" spans="3:44" ht="25.5" customHeight="1">
      <c r="C32" s="131" t="s">
        <v>92</v>
      </c>
      <c r="D32" s="131"/>
      <c r="G32" s="121" t="s">
        <v>66</v>
      </c>
      <c r="H32" s="121"/>
      <c r="K32" s="121" t="s">
        <v>101</v>
      </c>
      <c r="L32" s="121"/>
      <c r="O32" s="121" t="s">
        <v>94</v>
      </c>
      <c r="P32" s="121"/>
      <c r="S32" s="121" t="s">
        <v>100</v>
      </c>
      <c r="T32" s="121"/>
      <c r="W32" s="131" t="s">
        <v>156</v>
      </c>
      <c r="X32" s="131"/>
      <c r="Y32" s="80"/>
      <c r="Z32" s="80"/>
      <c r="AA32" s="74"/>
      <c r="AB32" s="93"/>
      <c r="AC32" s="68"/>
      <c r="AE32" s="121" t="s">
        <v>126</v>
      </c>
      <c r="AF32" s="121"/>
      <c r="AI32" s="121" t="s">
        <v>76</v>
      </c>
      <c r="AJ32" s="121"/>
      <c r="AM32" s="158" t="s">
        <v>177</v>
      </c>
      <c r="AN32" s="158"/>
      <c r="AQ32" s="130" t="s">
        <v>177</v>
      </c>
      <c r="AR32" s="130"/>
    </row>
    <row r="33" spans="3:44" ht="38.25" customHeight="1">
      <c r="C33" s="125" t="s">
        <v>123</v>
      </c>
      <c r="D33" s="125"/>
      <c r="H33" s="63"/>
      <c r="L33" s="63"/>
      <c r="P33" s="63"/>
      <c r="T33" s="63"/>
      <c r="X33" s="63"/>
      <c r="Y33" s="69"/>
      <c r="Z33" s="69"/>
      <c r="AA33" s="149" t="s">
        <v>118</v>
      </c>
      <c r="AB33" s="149"/>
      <c r="AC33" s="68"/>
      <c r="AF33" s="63"/>
      <c r="AJ33" s="63"/>
      <c r="AN33" s="63"/>
      <c r="AR33" s="63"/>
    </row>
    <row r="34" spans="3:44" ht="38.25" customHeight="1">
      <c r="C34" s="153" t="s">
        <v>93</v>
      </c>
      <c r="D34" s="154"/>
      <c r="H34" s="111"/>
      <c r="L34" s="111"/>
      <c r="P34" s="111"/>
      <c r="T34" s="111"/>
      <c r="X34" s="111"/>
      <c r="Y34" s="69"/>
      <c r="Z34" s="69"/>
      <c r="AA34" s="171"/>
      <c r="AB34" s="172"/>
      <c r="AC34" s="68"/>
      <c r="AF34" s="111"/>
      <c r="AJ34" s="111"/>
      <c r="AN34" s="111"/>
      <c r="AR34" s="111"/>
    </row>
    <row r="35" spans="3:44" ht="45.6" customHeight="1">
      <c r="C35" s="119" t="s">
        <v>189</v>
      </c>
      <c r="D35" s="119"/>
      <c r="G35" s="119" t="s">
        <v>128</v>
      </c>
      <c r="H35" s="119"/>
      <c r="L35" s="111"/>
      <c r="P35" s="111"/>
      <c r="T35" s="111"/>
      <c r="X35" s="111"/>
      <c r="Y35" s="69"/>
      <c r="Z35" s="69"/>
      <c r="AA35" s="171"/>
      <c r="AB35" s="172"/>
      <c r="AC35" s="68"/>
      <c r="AF35" s="111"/>
      <c r="AJ35" s="111"/>
      <c r="AN35" s="111"/>
      <c r="AR35" s="111"/>
    </row>
    <row r="36" spans="3:44" ht="26.25" customHeight="1">
      <c r="C36" s="120" t="s">
        <v>190</v>
      </c>
      <c r="D36" s="120"/>
      <c r="G36" s="120" t="s">
        <v>195</v>
      </c>
      <c r="H36" s="120"/>
      <c r="L36" s="63"/>
      <c r="P36" s="63"/>
      <c r="T36" s="63"/>
      <c r="X36" s="71"/>
      <c r="Y36" s="69"/>
      <c r="Z36" s="69"/>
      <c r="AB36" s="71"/>
      <c r="AC36" s="68"/>
      <c r="AF36" s="63"/>
      <c r="AJ36" s="63"/>
      <c r="AN36" s="63"/>
      <c r="AR36" s="63"/>
    </row>
    <row r="37" spans="5:44" ht="65.25" customHeight="1">
      <c r="E37" s="68"/>
      <c r="G37" s="119" t="s">
        <v>128</v>
      </c>
      <c r="H37" s="119"/>
      <c r="K37" s="138" t="s">
        <v>161</v>
      </c>
      <c r="L37" s="139"/>
      <c r="O37" s="119" t="s">
        <v>128</v>
      </c>
      <c r="P37" s="119"/>
      <c r="S37" s="119" t="s">
        <v>128</v>
      </c>
      <c r="T37" s="119"/>
      <c r="W37" s="149" t="s">
        <v>97</v>
      </c>
      <c r="X37" s="149"/>
      <c r="Y37" s="68"/>
      <c r="Z37" s="68"/>
      <c r="AA37" s="119" t="s">
        <v>188</v>
      </c>
      <c r="AB37" s="119"/>
      <c r="AC37" s="68"/>
      <c r="AE37" s="125" t="s">
        <v>149</v>
      </c>
      <c r="AF37" s="125"/>
      <c r="AI37" s="125" t="s">
        <v>174</v>
      </c>
      <c r="AJ37" s="125"/>
      <c r="AM37" s="119" t="s">
        <v>183</v>
      </c>
      <c r="AN37" s="119"/>
      <c r="AQ37" s="119" t="s">
        <v>191</v>
      </c>
      <c r="AR37" s="119"/>
    </row>
    <row r="38" spans="5:44" ht="29.25" customHeight="1">
      <c r="E38" s="68"/>
      <c r="G38" s="120" t="s">
        <v>185</v>
      </c>
      <c r="H38" s="120"/>
      <c r="K38" s="140" t="s">
        <v>98</v>
      </c>
      <c r="L38" s="122"/>
      <c r="O38" s="120" t="s">
        <v>186</v>
      </c>
      <c r="P38" s="120"/>
      <c r="S38" s="120" t="s">
        <v>187</v>
      </c>
      <c r="T38" s="120"/>
      <c r="X38" s="110"/>
      <c r="Y38" s="68"/>
      <c r="Z38" s="68"/>
      <c r="AA38" s="120" t="s">
        <v>87</v>
      </c>
      <c r="AB38" s="120"/>
      <c r="AC38" s="68"/>
      <c r="AE38" s="121" t="s">
        <v>74</v>
      </c>
      <c r="AF38" s="121"/>
      <c r="AI38" s="121" t="s">
        <v>103</v>
      </c>
      <c r="AJ38" s="121"/>
      <c r="AM38" s="121" t="s">
        <v>109</v>
      </c>
      <c r="AN38" s="121"/>
      <c r="AQ38" s="120" t="s">
        <v>192</v>
      </c>
      <c r="AR38" s="120"/>
    </row>
    <row r="39" spans="7:44" ht="48" customHeight="1">
      <c r="G39" s="125" t="s">
        <v>128</v>
      </c>
      <c r="H39" s="125"/>
      <c r="K39" s="138" t="s">
        <v>163</v>
      </c>
      <c r="L39" s="139"/>
      <c r="O39" s="119" t="s">
        <v>128</v>
      </c>
      <c r="P39" s="119"/>
      <c r="S39" s="125" t="s">
        <v>162</v>
      </c>
      <c r="T39" s="125"/>
      <c r="W39" s="138" t="s">
        <v>165</v>
      </c>
      <c r="X39" s="139"/>
      <c r="Y39" s="68"/>
      <c r="Z39" s="68"/>
      <c r="AA39" s="69"/>
      <c r="AB39" s="75"/>
      <c r="AC39" s="68"/>
      <c r="AE39" s="125" t="s">
        <v>149</v>
      </c>
      <c r="AF39" s="125"/>
      <c r="AI39" s="125" t="s">
        <v>174</v>
      </c>
      <c r="AJ39" s="125"/>
      <c r="AM39" s="62"/>
      <c r="AN39" s="73"/>
      <c r="AQ39" s="138" t="s">
        <v>175</v>
      </c>
      <c r="AR39" s="139"/>
    </row>
    <row r="40" spans="7:44" ht="57.75" customHeight="1">
      <c r="G40" s="121" t="s">
        <v>96</v>
      </c>
      <c r="H40" s="121"/>
      <c r="K40" s="140" t="s">
        <v>95</v>
      </c>
      <c r="L40" s="122"/>
      <c r="O40" s="120" t="s">
        <v>194</v>
      </c>
      <c r="P40" s="120"/>
      <c r="S40" s="121" t="s">
        <v>102</v>
      </c>
      <c r="T40" s="121"/>
      <c r="W40" s="140" t="s">
        <v>91</v>
      </c>
      <c r="X40" s="122"/>
      <c r="Y40" s="68"/>
      <c r="Z40" s="68"/>
      <c r="AA40" s="119" t="s">
        <v>141</v>
      </c>
      <c r="AB40" s="119"/>
      <c r="AC40" s="68"/>
      <c r="AE40" s="121" t="s">
        <v>75</v>
      </c>
      <c r="AF40" s="121"/>
      <c r="AI40" s="121" t="s">
        <v>77</v>
      </c>
      <c r="AJ40" s="121"/>
      <c r="AN40" s="63"/>
      <c r="AQ40" s="153" t="s">
        <v>89</v>
      </c>
      <c r="AR40" s="154"/>
    </row>
    <row r="41" spans="7:44" ht="59.25" customHeight="1">
      <c r="G41" s="125" t="s">
        <v>162</v>
      </c>
      <c r="H41" s="125"/>
      <c r="L41" s="71"/>
      <c r="O41" s="125" t="s">
        <v>163</v>
      </c>
      <c r="P41" s="125"/>
      <c r="W41" s="138" t="s">
        <v>166</v>
      </c>
      <c r="X41" s="139"/>
      <c r="Y41" s="68"/>
      <c r="Z41" s="68"/>
      <c r="AA41" s="120" t="s">
        <v>84</v>
      </c>
      <c r="AB41" s="120"/>
      <c r="AC41" s="68"/>
      <c r="AN41" s="71"/>
      <c r="AR41" s="112"/>
    </row>
    <row r="42" spans="7:44" ht="52.5" customHeight="1" thickBot="1">
      <c r="G42" s="121" t="s">
        <v>102</v>
      </c>
      <c r="H42" s="121"/>
      <c r="K42" s="141" t="s">
        <v>110</v>
      </c>
      <c r="L42" s="142"/>
      <c r="O42" s="121" t="s">
        <v>95</v>
      </c>
      <c r="P42" s="121"/>
      <c r="W42" s="140" t="s">
        <v>196</v>
      </c>
      <c r="X42" s="122"/>
      <c r="Y42" s="69"/>
      <c r="Z42" s="69"/>
      <c r="AA42" s="119" t="s">
        <v>141</v>
      </c>
      <c r="AB42" s="119"/>
      <c r="AC42" s="68"/>
      <c r="AM42" s="125" t="s">
        <v>124</v>
      </c>
      <c r="AN42" s="125"/>
      <c r="AQ42" s="138" t="s">
        <v>146</v>
      </c>
      <c r="AR42" s="139"/>
    </row>
    <row r="43" spans="3:44" ht="75" customHeight="1">
      <c r="C43" s="147" t="s">
        <v>134</v>
      </c>
      <c r="D43" s="148"/>
      <c r="K43" s="143"/>
      <c r="L43" s="144"/>
      <c r="O43" s="115"/>
      <c r="P43" s="116"/>
      <c r="W43" s="119" t="s">
        <v>148</v>
      </c>
      <c r="X43" s="119"/>
      <c r="Y43" s="69"/>
      <c r="Z43" s="69"/>
      <c r="AA43" s="120" t="s">
        <v>88</v>
      </c>
      <c r="AB43" s="120"/>
      <c r="AC43" s="68"/>
      <c r="AM43" s="121" t="s">
        <v>72</v>
      </c>
      <c r="AN43" s="121"/>
      <c r="AQ43" s="140" t="s">
        <v>70</v>
      </c>
      <c r="AR43" s="122"/>
    </row>
    <row r="44" spans="3:44" ht="47.25" customHeight="1">
      <c r="C44" s="145" t="s">
        <v>143</v>
      </c>
      <c r="D44" s="146"/>
      <c r="L44" s="71"/>
      <c r="O44" s="128"/>
      <c r="P44" s="129"/>
      <c r="W44" s="130" t="s">
        <v>193</v>
      </c>
      <c r="X44" s="130"/>
      <c r="Y44" s="69"/>
      <c r="Z44" s="69"/>
      <c r="AA44" s="119" t="s">
        <v>141</v>
      </c>
      <c r="AB44" s="119"/>
      <c r="AC44" s="68"/>
      <c r="AM44" s="119" t="s">
        <v>184</v>
      </c>
      <c r="AN44" s="119"/>
      <c r="AQ44" s="138" t="s">
        <v>147</v>
      </c>
      <c r="AR44" s="139"/>
    </row>
    <row r="45" spans="3:44" ht="60" customHeight="1">
      <c r="C45" s="126" t="s">
        <v>133</v>
      </c>
      <c r="D45" s="127"/>
      <c r="K45" s="138" t="s">
        <v>128</v>
      </c>
      <c r="L45" s="139"/>
      <c r="W45" s="119" t="s">
        <v>153</v>
      </c>
      <c r="X45" s="119"/>
      <c r="Y45" s="69"/>
      <c r="Z45" s="69"/>
      <c r="AA45" s="120" t="s">
        <v>86</v>
      </c>
      <c r="AB45" s="120"/>
      <c r="AC45" s="68"/>
      <c r="AM45" s="121" t="s">
        <v>73</v>
      </c>
      <c r="AN45" s="121"/>
      <c r="AQ45" s="121" t="s">
        <v>71</v>
      </c>
      <c r="AR45" s="121"/>
    </row>
    <row r="46" spans="3:40" ht="63" customHeight="1">
      <c r="C46" s="115"/>
      <c r="D46" s="116"/>
      <c r="K46" s="140" t="s">
        <v>99</v>
      </c>
      <c r="L46" s="122"/>
      <c r="W46" s="131" t="s">
        <v>105</v>
      </c>
      <c r="X46" s="131"/>
      <c r="Y46" s="69"/>
      <c r="Z46" s="69"/>
      <c r="AA46" s="119" t="s">
        <v>141</v>
      </c>
      <c r="AB46" s="119"/>
      <c r="AC46" s="68"/>
      <c r="AM46" s="125" t="s">
        <v>176</v>
      </c>
      <c r="AN46" s="125"/>
    </row>
    <row r="47" spans="3:40" ht="42.75" customHeight="1">
      <c r="C47" s="113"/>
      <c r="D47" s="114"/>
      <c r="K47" s="119" t="s">
        <v>128</v>
      </c>
      <c r="L47" s="119"/>
      <c r="Y47" s="69"/>
      <c r="Z47" s="69"/>
      <c r="AA47" s="120" t="s">
        <v>90</v>
      </c>
      <c r="AB47" s="120"/>
      <c r="AC47" s="68"/>
      <c r="AM47" s="120" t="s">
        <v>85</v>
      </c>
      <c r="AN47" s="120"/>
    </row>
    <row r="48" spans="3:40" ht="49.5" customHeight="1">
      <c r="C48" s="113"/>
      <c r="D48" s="114"/>
      <c r="K48" s="120" t="s">
        <v>180</v>
      </c>
      <c r="L48" s="120"/>
      <c r="Y48" s="69"/>
      <c r="Z48" s="69"/>
      <c r="AA48" s="119" t="s">
        <v>141</v>
      </c>
      <c r="AB48" s="119"/>
      <c r="AC48" s="68"/>
      <c r="AM48" s="125" t="s">
        <v>124</v>
      </c>
      <c r="AN48" s="125"/>
    </row>
    <row r="49" spans="3:40" ht="63" customHeight="1">
      <c r="C49" s="113"/>
      <c r="D49" s="114"/>
      <c r="Y49" s="69"/>
      <c r="Z49" s="69"/>
      <c r="AA49" s="123" t="s">
        <v>82</v>
      </c>
      <c r="AB49" s="124"/>
      <c r="AC49" s="68"/>
      <c r="AM49" s="121" t="s">
        <v>78</v>
      </c>
      <c r="AN49" s="121"/>
    </row>
    <row r="50" spans="3:40" ht="44.25" customHeight="1">
      <c r="C50" s="113"/>
      <c r="D50" s="114"/>
      <c r="Y50" s="69"/>
      <c r="Z50" s="69"/>
      <c r="AA50" s="119" t="s">
        <v>141</v>
      </c>
      <c r="AB50" s="119"/>
      <c r="AC50" s="68"/>
      <c r="AM50" s="115"/>
      <c r="AN50" s="116"/>
    </row>
    <row r="51" spans="3:40" ht="22.2" customHeight="1">
      <c r="C51" s="113"/>
      <c r="D51" s="114"/>
      <c r="AA51" s="120" t="s">
        <v>83</v>
      </c>
      <c r="AB51" s="120"/>
      <c r="AM51" s="117"/>
      <c r="AN51" s="118"/>
    </row>
    <row r="52" spans="3:4" ht="24" customHeight="1">
      <c r="C52" s="113"/>
      <c r="D52" s="114"/>
    </row>
    <row r="53" ht="24" customHeight="1"/>
    <row r="54" ht="24" customHeight="1"/>
  </sheetData>
  <mergeCells count="172">
    <mergeCell ref="AA41:AB41"/>
    <mergeCell ref="S20:T20"/>
    <mergeCell ref="AQ23:AR23"/>
    <mergeCell ref="AQ25:AR25"/>
    <mergeCell ref="K29:L29"/>
    <mergeCell ref="K45:L45"/>
    <mergeCell ref="K46:L46"/>
    <mergeCell ref="K42:L43"/>
    <mergeCell ref="C34:D34"/>
    <mergeCell ref="G35:H35"/>
    <mergeCell ref="G36:H36"/>
    <mergeCell ref="AQ39:AR39"/>
    <mergeCell ref="AQ40:AR40"/>
    <mergeCell ref="K24:L24"/>
    <mergeCell ref="AE29:AF29"/>
    <mergeCell ref="K31:L31"/>
    <mergeCell ref="AQ26:AR26"/>
    <mergeCell ref="AQ29:AR29"/>
    <mergeCell ref="AQ32:AR32"/>
    <mergeCell ref="C31:D31"/>
    <mergeCell ref="AE20:AF20"/>
    <mergeCell ref="G42:H42"/>
    <mergeCell ref="G41:H41"/>
    <mergeCell ref="O38:P38"/>
    <mergeCell ref="O41:P41"/>
    <mergeCell ref="G32:H32"/>
    <mergeCell ref="C33:D33"/>
    <mergeCell ref="G39:H39"/>
    <mergeCell ref="K32:L32"/>
    <mergeCell ref="W37:X37"/>
    <mergeCell ref="K40:L40"/>
    <mergeCell ref="S38:T38"/>
    <mergeCell ref="W32:X32"/>
    <mergeCell ref="G29:H29"/>
    <mergeCell ref="G31:H31"/>
    <mergeCell ref="AA42:AB42"/>
    <mergeCell ref="AQ44:AR44"/>
    <mergeCell ref="AM49:AN49"/>
    <mergeCell ref="AM38:AN38"/>
    <mergeCell ref="AI40:AJ40"/>
    <mergeCell ref="AQ45:AR45"/>
    <mergeCell ref="AQ38:AR38"/>
    <mergeCell ref="AM46:AN46"/>
    <mergeCell ref="AM48:AN48"/>
    <mergeCell ref="AM43:AN43"/>
    <mergeCell ref="AI38:AJ38"/>
    <mergeCell ref="AM47:AN47"/>
    <mergeCell ref="AM45:AN45"/>
    <mergeCell ref="AI39:AJ39"/>
    <mergeCell ref="AQ42:AR42"/>
    <mergeCell ref="AM42:AN42"/>
    <mergeCell ref="AM44:AN44"/>
    <mergeCell ref="AQ43:AR43"/>
    <mergeCell ref="W45:X45"/>
    <mergeCell ref="AA40:AB40"/>
    <mergeCell ref="AA38:AB38"/>
    <mergeCell ref="AA37:AB37"/>
    <mergeCell ref="AM29:AN29"/>
    <mergeCell ref="S37:T37"/>
    <mergeCell ref="O39:P39"/>
    <mergeCell ref="O40:P40"/>
    <mergeCell ref="S39:T39"/>
    <mergeCell ref="AI29:AJ29"/>
    <mergeCell ref="O31:P31"/>
    <mergeCell ref="S31:T31"/>
    <mergeCell ref="W31:X31"/>
    <mergeCell ref="AI31:AJ31"/>
    <mergeCell ref="AA43:AB43"/>
    <mergeCell ref="AE40:AF40"/>
    <mergeCell ref="O32:P32"/>
    <mergeCell ref="S32:T32"/>
    <mergeCell ref="W43:X43"/>
    <mergeCell ref="O37:P37"/>
    <mergeCell ref="S40:T40"/>
    <mergeCell ref="AE39:AF39"/>
    <mergeCell ref="AE38:AF38"/>
    <mergeCell ref="AA33:AB33"/>
    <mergeCell ref="AM32:AN32"/>
    <mergeCell ref="AM37:AN37"/>
    <mergeCell ref="AE2:AN2"/>
    <mergeCell ref="AE3:AN3"/>
    <mergeCell ref="O2:X2"/>
    <mergeCell ref="O3:X3"/>
    <mergeCell ref="AE32:AF32"/>
    <mergeCell ref="AE37:AF37"/>
    <mergeCell ref="AI32:AJ32"/>
    <mergeCell ref="AI37:AJ37"/>
    <mergeCell ref="S19:T19"/>
    <mergeCell ref="AI17:AJ17"/>
    <mergeCell ref="O29:P29"/>
    <mergeCell ref="S29:T29"/>
    <mergeCell ref="W29:X29"/>
    <mergeCell ref="AE31:AF31"/>
    <mergeCell ref="AM31:AN31"/>
    <mergeCell ref="O6:X6"/>
    <mergeCell ref="O5:X5"/>
    <mergeCell ref="O8:X8"/>
    <mergeCell ref="AI19:AJ19"/>
    <mergeCell ref="AM17:AN17"/>
    <mergeCell ref="AM19:AN19"/>
    <mergeCell ref="AM20:AN20"/>
    <mergeCell ref="AI11:AM11"/>
    <mergeCell ref="AI12:AM12"/>
    <mergeCell ref="AI14:AM14"/>
    <mergeCell ref="AE19:AF19"/>
    <mergeCell ref="AQ37:AR37"/>
    <mergeCell ref="AQ31:AR31"/>
    <mergeCell ref="C12:G12"/>
    <mergeCell ref="O17:P17"/>
    <mergeCell ref="C29:D29"/>
    <mergeCell ref="K11:O11"/>
    <mergeCell ref="K12:O12"/>
    <mergeCell ref="K14:O14"/>
    <mergeCell ref="G22:H22"/>
    <mergeCell ref="K22:L22"/>
    <mergeCell ref="G17:H17"/>
    <mergeCell ref="G19:H19"/>
    <mergeCell ref="K19:L19"/>
    <mergeCell ref="O20:P20"/>
    <mergeCell ref="G20:H20"/>
    <mergeCell ref="K20:L20"/>
    <mergeCell ref="K17:L17"/>
    <mergeCell ref="X12:AB12"/>
    <mergeCell ref="S17:T17"/>
    <mergeCell ref="X11:AB11"/>
    <mergeCell ref="X14:AB14"/>
    <mergeCell ref="AE17:AF17"/>
    <mergeCell ref="AI20:AJ20"/>
    <mergeCell ref="C14:G14"/>
    <mergeCell ref="AA45:AB45"/>
    <mergeCell ref="C2:H3"/>
    <mergeCell ref="W39:X39"/>
    <mergeCell ref="W40:X40"/>
    <mergeCell ref="W41:X41"/>
    <mergeCell ref="C44:D44"/>
    <mergeCell ref="C43:D43"/>
    <mergeCell ref="C32:D32"/>
    <mergeCell ref="C36:D36"/>
    <mergeCell ref="C35:D35"/>
    <mergeCell ref="G38:H38"/>
    <mergeCell ref="G40:H40"/>
    <mergeCell ref="G37:H37"/>
    <mergeCell ref="K23:L23"/>
    <mergeCell ref="K37:L37"/>
    <mergeCell ref="K38:L38"/>
    <mergeCell ref="K39:L39"/>
    <mergeCell ref="G21:H21"/>
    <mergeCell ref="K21:L21"/>
    <mergeCell ref="O19:P19"/>
    <mergeCell ref="C11:G11"/>
    <mergeCell ref="C51:D52"/>
    <mergeCell ref="AM50:AN50"/>
    <mergeCell ref="AM51:AN51"/>
    <mergeCell ref="AA50:AB50"/>
    <mergeCell ref="AA51:AB51"/>
    <mergeCell ref="C49:D50"/>
    <mergeCell ref="C47:D48"/>
    <mergeCell ref="O42:P42"/>
    <mergeCell ref="W42:X42"/>
    <mergeCell ref="AA49:AB49"/>
    <mergeCell ref="K47:L47"/>
    <mergeCell ref="K48:L48"/>
    <mergeCell ref="C45:D45"/>
    <mergeCell ref="C46:D46"/>
    <mergeCell ref="O43:P43"/>
    <mergeCell ref="O44:P44"/>
    <mergeCell ref="W44:X44"/>
    <mergeCell ref="W46:X46"/>
    <mergeCell ref="AA44:AB44"/>
    <mergeCell ref="AA47:AB47"/>
    <mergeCell ref="AA46:AB46"/>
    <mergeCell ref="AA48:AB48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workbookViewId="0" topLeftCell="B34">
      <pane xSplit="2" topLeftCell="D1" activePane="topRight" state="frozen"/>
      <selection pane="topLeft" activeCell="B1" sqref="B1"/>
      <selection pane="topRight" activeCell="B1" sqref="B1:K42"/>
    </sheetView>
  </sheetViews>
  <sheetFormatPr defaultColWidth="9.28125" defaultRowHeight="15" outlineLevelCol="1"/>
  <cols>
    <col min="1" max="1" width="4.421875" style="16" hidden="1" customWidth="1"/>
    <col min="2" max="2" width="51.7109375" style="16" bestFit="1" customWidth="1"/>
    <col min="3" max="3" width="13.421875" style="16" hidden="1" customWidth="1" outlineLevel="1"/>
    <col min="4" max="4" width="17.7109375" style="16" bestFit="1" customWidth="1" collapsed="1"/>
    <col min="5" max="5" width="11.140625" style="16" bestFit="1" customWidth="1"/>
    <col min="6" max="7" width="9.28125" style="16" customWidth="1"/>
    <col min="8" max="9" width="11.7109375" style="16" bestFit="1" customWidth="1"/>
    <col min="10" max="16384" width="9.28125" style="16" customWidth="1"/>
  </cols>
  <sheetData>
    <row r="1" spans="4:11" ht="15">
      <c r="D1" s="164">
        <v>2012</v>
      </c>
      <c r="E1" s="165"/>
      <c r="F1" s="165"/>
      <c r="G1" s="166"/>
      <c r="H1" s="167" t="s">
        <v>46</v>
      </c>
      <c r="I1" s="168"/>
      <c r="J1" s="168"/>
      <c r="K1" s="168"/>
    </row>
    <row r="2" spans="2:11" s="4" customFormat="1" ht="15">
      <c r="B2" s="3" t="s">
        <v>18</v>
      </c>
      <c r="C2" s="27"/>
      <c r="D2" s="33"/>
      <c r="E2" s="162" t="s">
        <v>44</v>
      </c>
      <c r="F2" s="162"/>
      <c r="G2" s="163"/>
      <c r="H2" s="46"/>
      <c r="I2" s="169" t="s">
        <v>44</v>
      </c>
      <c r="J2" s="169"/>
      <c r="K2" s="169"/>
    </row>
    <row r="3" spans="2:10" s="15" customFormat="1" ht="18">
      <c r="B3" s="10" t="s">
        <v>0</v>
      </c>
      <c r="C3" s="28">
        <v>2011</v>
      </c>
      <c r="D3" s="34" t="s">
        <v>30</v>
      </c>
      <c r="E3" s="14" t="s">
        <v>33</v>
      </c>
      <c r="F3" s="14" t="s">
        <v>34</v>
      </c>
      <c r="G3" s="35" t="s">
        <v>38</v>
      </c>
      <c r="H3" s="52" t="s">
        <v>30</v>
      </c>
      <c r="I3" s="58" t="s">
        <v>33</v>
      </c>
      <c r="J3" s="58" t="s">
        <v>38</v>
      </c>
    </row>
    <row r="4" spans="2:10" ht="15">
      <c r="B4" s="5"/>
      <c r="C4" s="29"/>
      <c r="D4" s="36"/>
      <c r="E4" s="5"/>
      <c r="F4" s="5"/>
      <c r="G4" s="37"/>
      <c r="H4" s="53"/>
      <c r="I4" s="57"/>
      <c r="J4" s="57"/>
    </row>
    <row r="5" spans="2:10" ht="15">
      <c r="B5" s="5" t="s">
        <v>35</v>
      </c>
      <c r="C5" s="30">
        <v>43035.95</v>
      </c>
      <c r="D5" s="38">
        <v>72766.76999999999</v>
      </c>
      <c r="E5" s="5"/>
      <c r="F5" s="5">
        <v>7890.39</v>
      </c>
      <c r="G5" s="37"/>
      <c r="H5" s="54" t="e">
        <f>#REF!+#REF!</f>
        <v>#REF!</v>
      </c>
      <c r="I5" s="57"/>
      <c r="J5" s="57"/>
    </row>
    <row r="6" spans="2:10" ht="15">
      <c r="B6" s="5" t="s">
        <v>36</v>
      </c>
      <c r="C6" s="30">
        <v>119255.01</v>
      </c>
      <c r="D6" s="38">
        <v>111358.47</v>
      </c>
      <c r="E6" s="5"/>
      <c r="F6" s="5"/>
      <c r="G6" s="37"/>
      <c r="H6" s="54" t="e">
        <f>#REF!</f>
        <v>#REF!</v>
      </c>
      <c r="I6" s="57"/>
      <c r="J6" s="57"/>
    </row>
    <row r="7" spans="2:10" ht="15">
      <c r="B7" s="5" t="s">
        <v>19</v>
      </c>
      <c r="C7" s="30">
        <v>133532.35</v>
      </c>
      <c r="D7" s="38">
        <v>51909.24</v>
      </c>
      <c r="E7" s="5"/>
      <c r="F7" s="5"/>
      <c r="G7" s="37"/>
      <c r="H7" s="54" t="e">
        <f>#REF!</f>
        <v>#REF!</v>
      </c>
      <c r="I7" s="57"/>
      <c r="J7" s="57"/>
    </row>
    <row r="8" spans="2:10" ht="15">
      <c r="B8" s="5" t="s">
        <v>20</v>
      </c>
      <c r="C8" s="30">
        <v>55878</v>
      </c>
      <c r="D8" s="38">
        <v>39286.76</v>
      </c>
      <c r="E8" s="5">
        <v>54554.41</v>
      </c>
      <c r="F8" s="5">
        <v>366.34000000000003</v>
      </c>
      <c r="G8" s="37">
        <v>62633.12</v>
      </c>
      <c r="H8" s="54" t="e">
        <f>#REF!+#REF!</f>
        <v>#REF!</v>
      </c>
      <c r="I8" s="57" t="e">
        <f>-#REF!</f>
        <v>#REF!</v>
      </c>
      <c r="J8" s="57" t="e">
        <f>#REF!+#REF!</f>
        <v>#REF!</v>
      </c>
    </row>
    <row r="9" spans="2:10" ht="15">
      <c r="B9" s="6" t="s">
        <v>1</v>
      </c>
      <c r="C9" s="31">
        <f>SUM(C5:C8)</f>
        <v>351701.31</v>
      </c>
      <c r="D9" s="39">
        <v>275321.24</v>
      </c>
      <c r="E9" s="5"/>
      <c r="F9" s="5"/>
      <c r="G9" s="37"/>
      <c r="H9" s="55" t="e">
        <f>SUM(H5:H8)</f>
        <v>#REF!</v>
      </c>
      <c r="I9" s="55" t="e">
        <f>SUM(I5:I8)</f>
        <v>#REF!</v>
      </c>
      <c r="J9" s="55" t="e">
        <f>SUM(J5:J8)</f>
        <v>#REF!</v>
      </c>
    </row>
    <row r="10" spans="2:10" ht="15">
      <c r="B10" s="5"/>
      <c r="C10" s="29"/>
      <c r="D10" s="36"/>
      <c r="E10" s="5"/>
      <c r="F10" s="5"/>
      <c r="G10" s="37"/>
      <c r="H10" s="53"/>
      <c r="I10" s="57"/>
      <c r="J10" s="57"/>
    </row>
    <row r="11" spans="2:10" ht="15">
      <c r="B11" s="5" t="s">
        <v>15</v>
      </c>
      <c r="C11" s="30">
        <v>31514.440000000002</v>
      </c>
      <c r="D11" s="38">
        <v>25929.52</v>
      </c>
      <c r="E11" s="5"/>
      <c r="F11" s="5"/>
      <c r="G11" s="37"/>
      <c r="H11" s="54" t="e">
        <f>#REF!</f>
        <v>#REF!</v>
      </c>
      <c r="I11" s="57"/>
      <c r="J11" s="57"/>
    </row>
    <row r="12" spans="2:10" ht="15">
      <c r="B12" s="5" t="s">
        <v>2</v>
      </c>
      <c r="C12" s="29">
        <v>17696.789999999997</v>
      </c>
      <c r="D12" s="36">
        <v>16413.26</v>
      </c>
      <c r="E12" s="5"/>
      <c r="F12" s="5"/>
      <c r="G12" s="37"/>
      <c r="H12" s="53" t="e">
        <f>#REF!</f>
        <v>#REF!</v>
      </c>
      <c r="I12" s="57"/>
      <c r="J12" s="57"/>
    </row>
    <row r="13" spans="2:10" ht="15">
      <c r="B13" s="5" t="s">
        <v>21</v>
      </c>
      <c r="C13" s="30">
        <v>164246.6</v>
      </c>
      <c r="D13" s="38">
        <v>162101.79</v>
      </c>
      <c r="E13" s="5">
        <v>5839.08</v>
      </c>
      <c r="F13" s="5">
        <v>2812.86</v>
      </c>
      <c r="G13" s="37"/>
      <c r="H13" s="54" t="e">
        <f>#REF!</f>
        <v>#REF!</v>
      </c>
      <c r="I13" s="57"/>
      <c r="J13" s="57" t="e">
        <f>#REF!</f>
        <v>#REF!</v>
      </c>
    </row>
    <row r="14" spans="2:10" ht="15">
      <c r="B14" s="5" t="s">
        <v>3</v>
      </c>
      <c r="C14" s="29">
        <v>46146.79</v>
      </c>
      <c r="D14" s="36">
        <v>38718.21</v>
      </c>
      <c r="E14" s="5">
        <v>49.59</v>
      </c>
      <c r="F14" s="5">
        <v>6.96</v>
      </c>
      <c r="G14" s="37">
        <v>2.44</v>
      </c>
      <c r="H14" s="53" t="e">
        <f>#REF!</f>
        <v>#REF!</v>
      </c>
      <c r="I14" s="57"/>
      <c r="J14" s="57" t="e">
        <f>#REF!</f>
        <v>#REF!</v>
      </c>
    </row>
    <row r="15" spans="2:10" ht="15">
      <c r="B15" s="5" t="s">
        <v>4</v>
      </c>
      <c r="C15" s="30">
        <v>94541.81</v>
      </c>
      <c r="D15" s="38">
        <v>150450.25</v>
      </c>
      <c r="E15" s="5">
        <v>257.36</v>
      </c>
      <c r="F15" s="5"/>
      <c r="G15" s="37"/>
      <c r="H15" s="54" t="e">
        <f>#REF!+#REF!</f>
        <v>#REF!</v>
      </c>
      <c r="I15" s="57" t="e">
        <f>#REF!</f>
        <v>#REF!</v>
      </c>
      <c r="J15" s="57"/>
    </row>
    <row r="16" spans="2:10" ht="15">
      <c r="B16" s="5" t="s">
        <v>22</v>
      </c>
      <c r="C16" s="30">
        <v>82531</v>
      </c>
      <c r="D16" s="38"/>
      <c r="E16" s="5"/>
      <c r="F16" s="5"/>
      <c r="G16" s="37"/>
      <c r="H16" s="54"/>
      <c r="I16" s="57"/>
      <c r="J16" s="57"/>
    </row>
    <row r="17" spans="2:10" ht="15">
      <c r="B17" s="5" t="s">
        <v>23</v>
      </c>
      <c r="C17" s="29">
        <v>120751.95000000001</v>
      </c>
      <c r="D17" s="36">
        <v>119138.24</v>
      </c>
      <c r="E17" s="5"/>
      <c r="F17" s="5"/>
      <c r="G17" s="37"/>
      <c r="H17" s="53" t="e">
        <f>#REF!</f>
        <v>#REF!</v>
      </c>
      <c r="I17" s="57"/>
      <c r="J17" s="57"/>
    </row>
    <row r="18" spans="2:10" ht="15">
      <c r="B18" s="5" t="s">
        <v>24</v>
      </c>
      <c r="C18" s="29">
        <v>23872.94</v>
      </c>
      <c r="D18" s="36">
        <v>13786.78</v>
      </c>
      <c r="E18" s="5"/>
      <c r="F18" s="5"/>
      <c r="G18" s="37">
        <v>34315</v>
      </c>
      <c r="H18" s="53" t="e">
        <f>#REF!</f>
        <v>#REF!</v>
      </c>
      <c r="I18" s="57"/>
      <c r="J18" s="57" t="e">
        <f>#REF!</f>
        <v>#REF!</v>
      </c>
    </row>
    <row r="19" spans="2:10" ht="15">
      <c r="B19" s="5" t="s">
        <v>25</v>
      </c>
      <c r="C19" s="29">
        <v>24548.67</v>
      </c>
      <c r="D19" s="36">
        <v>32491.739999999998</v>
      </c>
      <c r="E19" s="5">
        <v>1028</v>
      </c>
      <c r="F19" s="5">
        <v>347.68</v>
      </c>
      <c r="G19" s="37"/>
      <c r="H19" s="53" t="e">
        <f>#REF!</f>
        <v>#REF!</v>
      </c>
      <c r="I19" s="57" t="e">
        <f>#REF!</f>
        <v>#REF!</v>
      </c>
      <c r="J19" s="57"/>
    </row>
    <row r="20" spans="2:10" ht="15">
      <c r="B20" s="5" t="s">
        <v>26</v>
      </c>
      <c r="C20" s="29">
        <v>94992.62000000001</v>
      </c>
      <c r="D20" s="36">
        <v>33606.520000000004</v>
      </c>
      <c r="E20" s="5">
        <v>2710.17</v>
      </c>
      <c r="F20" s="5">
        <v>13892.96</v>
      </c>
      <c r="G20" s="37">
        <v>2273.4</v>
      </c>
      <c r="H20" s="53" t="e">
        <f>#REF!</f>
        <v>#REF!</v>
      </c>
      <c r="I20" s="57" t="e">
        <f>#REF!</f>
        <v>#REF!</v>
      </c>
      <c r="J20" s="57" t="e">
        <f>#REF!</f>
        <v>#REF!</v>
      </c>
    </row>
    <row r="21" spans="2:10" ht="15">
      <c r="B21" s="5" t="s">
        <v>16</v>
      </c>
      <c r="C21" s="29">
        <v>17863.68</v>
      </c>
      <c r="D21" s="36">
        <v>18827.63</v>
      </c>
      <c r="E21" s="5"/>
      <c r="F21" s="5"/>
      <c r="G21" s="37"/>
      <c r="H21" s="53" t="e">
        <f>#REF!</f>
        <v>#REF!</v>
      </c>
      <c r="I21" s="57"/>
      <c r="J21" s="57"/>
    </row>
    <row r="22" spans="2:10" ht="15">
      <c r="B22" s="6" t="s">
        <v>5</v>
      </c>
      <c r="C22" s="31">
        <f>SUM(C11:C21)</f>
        <v>718707.2900000002</v>
      </c>
      <c r="D22" s="39">
        <v>611463.9400000001</v>
      </c>
      <c r="E22" s="5"/>
      <c r="F22" s="5"/>
      <c r="G22" s="37"/>
      <c r="H22" s="55" t="e">
        <f>SUM(H11:H21)</f>
        <v>#REF!</v>
      </c>
      <c r="I22" s="55" t="e">
        <f>SUM(I11:I21)</f>
        <v>#REF!</v>
      </c>
      <c r="J22" s="55" t="e">
        <f>SUM(J11:J21)</f>
        <v>#REF!</v>
      </c>
    </row>
    <row r="23" spans="2:10" ht="15">
      <c r="B23" s="5"/>
      <c r="C23" s="29"/>
      <c r="D23" s="36"/>
      <c r="E23" s="5"/>
      <c r="F23" s="5"/>
      <c r="G23" s="37"/>
      <c r="H23" s="53"/>
      <c r="I23" s="57"/>
      <c r="J23" s="57"/>
    </row>
    <row r="24" spans="2:10" s="17" customFormat="1" ht="15">
      <c r="B24" s="7" t="s">
        <v>6</v>
      </c>
      <c r="C24" s="32">
        <f>C9-C22</f>
        <v>-367005.98000000016</v>
      </c>
      <c r="D24" s="40">
        <v>-336142.70000000007</v>
      </c>
      <c r="E24" s="6"/>
      <c r="F24" s="6"/>
      <c r="G24" s="41"/>
      <c r="H24" s="56" t="e">
        <f>H9-H22</f>
        <v>#REF!</v>
      </c>
      <c r="I24" s="56" t="e">
        <f>I9-I22</f>
        <v>#REF!</v>
      </c>
      <c r="J24" s="56" t="e">
        <f>J9-J22</f>
        <v>#REF!</v>
      </c>
    </row>
    <row r="25" spans="2:10" ht="15">
      <c r="B25" s="5"/>
      <c r="C25" s="29"/>
      <c r="D25" s="36"/>
      <c r="E25" s="5"/>
      <c r="F25" s="5"/>
      <c r="G25" s="37"/>
      <c r="H25" s="53"/>
      <c r="I25" s="57"/>
      <c r="J25" s="57"/>
    </row>
    <row r="26" spans="2:10" ht="15">
      <c r="B26" s="6" t="s">
        <v>7</v>
      </c>
      <c r="C26" s="31">
        <v>830323.02</v>
      </c>
      <c r="D26" s="39">
        <v>570622.8622360001</v>
      </c>
      <c r="E26" s="5">
        <v>19090.12</v>
      </c>
      <c r="F26" s="5"/>
      <c r="G26" s="37"/>
      <c r="H26" s="55" t="e">
        <f>#REF!-'Giro del Personale'!D28-'Giro del Personale'!E29-'Giro del Personale'!F29-'Giro del Personale'!G29-'Giro del Personale'!G30-'Giro del Personale'!F30</f>
        <v>#REF!</v>
      </c>
      <c r="I26" s="57"/>
      <c r="J26" s="57"/>
    </row>
    <row r="27" spans="2:10" ht="15">
      <c r="B27" s="5"/>
      <c r="C27" s="29"/>
      <c r="D27" s="36"/>
      <c r="E27" s="5"/>
      <c r="F27" s="5"/>
      <c r="G27" s="37"/>
      <c r="H27" s="53"/>
      <c r="I27" s="57"/>
      <c r="J27" s="57"/>
    </row>
    <row r="28" spans="2:10" s="17" customFormat="1" ht="15">
      <c r="B28" s="7" t="s">
        <v>8</v>
      </c>
      <c r="C28" s="32">
        <f>C24-C26</f>
        <v>-1197329.0000000002</v>
      </c>
      <c r="D28" s="40">
        <v>-906765.5622360002</v>
      </c>
      <c r="E28" s="6"/>
      <c r="F28" s="6"/>
      <c r="G28" s="41"/>
      <c r="H28" s="56" t="e">
        <f>H24-H26</f>
        <v>#REF!</v>
      </c>
      <c r="I28" s="56" t="e">
        <f>I24-I26</f>
        <v>#REF!</v>
      </c>
      <c r="J28" s="56" t="e">
        <f>J24-J26</f>
        <v>#REF!</v>
      </c>
    </row>
    <row r="29" spans="2:10" ht="15">
      <c r="B29" s="5"/>
      <c r="C29" s="29"/>
      <c r="D29" s="36"/>
      <c r="E29" s="5"/>
      <c r="F29" s="5"/>
      <c r="G29" s="37"/>
      <c r="H29" s="53"/>
      <c r="I29" s="57"/>
      <c r="J29" s="57"/>
    </row>
    <row r="30" spans="2:10" ht="15">
      <c r="B30" s="5" t="s">
        <v>17</v>
      </c>
      <c r="C30" s="29">
        <v>0</v>
      </c>
      <c r="D30" s="36"/>
      <c r="E30" s="5"/>
      <c r="F30" s="5">
        <v>25000</v>
      </c>
      <c r="G30" s="37"/>
      <c r="H30" s="53" t="e">
        <f>#REF!</f>
        <v>#REF!</v>
      </c>
      <c r="I30" s="57"/>
      <c r="J30" s="57" t="e">
        <f>#REF!</f>
        <v>#REF!</v>
      </c>
    </row>
    <row r="31" spans="2:10" ht="15">
      <c r="B31" s="5" t="s">
        <v>9</v>
      </c>
      <c r="C31" s="29">
        <v>140368.18000000002</v>
      </c>
      <c r="D31" s="36">
        <v>136152.22</v>
      </c>
      <c r="E31" s="5"/>
      <c r="F31" s="5">
        <v>1116</v>
      </c>
      <c r="G31" s="37"/>
      <c r="H31" s="53" t="e">
        <f>#REF!+#REF!</f>
        <v>#REF!</v>
      </c>
      <c r="I31" s="57"/>
      <c r="J31" s="57"/>
    </row>
    <row r="32" spans="2:10" ht="15">
      <c r="B32" s="6" t="s">
        <v>10</v>
      </c>
      <c r="C32" s="31">
        <f>SUM(C30:C31)</f>
        <v>140368.18000000002</v>
      </c>
      <c r="D32" s="39">
        <v>136152.22</v>
      </c>
      <c r="E32" s="5"/>
      <c r="F32" s="5"/>
      <c r="G32" s="37"/>
      <c r="H32" s="55" t="e">
        <f>SUM(H30:H31)</f>
        <v>#REF!</v>
      </c>
      <c r="I32" s="55">
        <f>SUM(I30:I31)</f>
        <v>0</v>
      </c>
      <c r="J32" s="55" t="e">
        <f>SUM(J30:J31)</f>
        <v>#REF!</v>
      </c>
    </row>
    <row r="33" spans="2:10" ht="15">
      <c r="B33" s="5"/>
      <c r="C33" s="29"/>
      <c r="D33" s="36"/>
      <c r="E33" s="5"/>
      <c r="F33" s="5"/>
      <c r="G33" s="37"/>
      <c r="H33" s="53"/>
      <c r="I33" s="57"/>
      <c r="J33" s="57"/>
    </row>
    <row r="34" spans="2:10" s="17" customFormat="1" ht="15">
      <c r="B34" s="7" t="s">
        <v>11</v>
      </c>
      <c r="C34" s="32">
        <f>C28-C32</f>
        <v>-1337697.1800000002</v>
      </c>
      <c r="D34" s="40">
        <v>-1042917.7822360002</v>
      </c>
      <c r="E34" s="6"/>
      <c r="F34" s="6"/>
      <c r="G34" s="41"/>
      <c r="H34" s="56" t="e">
        <f>H28-H32</f>
        <v>#REF!</v>
      </c>
      <c r="I34" s="56" t="e">
        <f>I28-I32</f>
        <v>#REF!</v>
      </c>
      <c r="J34" s="56" t="e">
        <f>J28-J32</f>
        <v>#REF!</v>
      </c>
    </row>
    <row r="35" spans="2:10" ht="15">
      <c r="B35" s="5" t="s">
        <v>12</v>
      </c>
      <c r="C35" s="29">
        <v>197092.5</v>
      </c>
      <c r="D35" s="36">
        <v>180067.16</v>
      </c>
      <c r="E35" s="5">
        <v>2.25</v>
      </c>
      <c r="F35" s="5">
        <v>1.31</v>
      </c>
      <c r="G35" s="37"/>
      <c r="H35" s="53" t="e">
        <f>#REF!</f>
        <v>#REF!</v>
      </c>
      <c r="I35" s="57" t="e">
        <f>#REF!</f>
        <v>#REF!</v>
      </c>
      <c r="J35" s="57"/>
    </row>
    <row r="36" spans="2:10" ht="15">
      <c r="B36" s="5" t="s">
        <v>13</v>
      </c>
      <c r="C36" s="29">
        <v>2003706.45</v>
      </c>
      <c r="D36" s="36">
        <v>1241708.25</v>
      </c>
      <c r="E36" s="5">
        <v>3.24</v>
      </c>
      <c r="F36" s="5">
        <v>10.16</v>
      </c>
      <c r="G36" s="37"/>
      <c r="H36" s="53" t="e">
        <f>#REF!+#REF!</f>
        <v>#REF!</v>
      </c>
      <c r="I36" s="57" t="e">
        <f>-#REF!</f>
        <v>#REF!</v>
      </c>
      <c r="J36" s="57" t="e">
        <f>#REF!</f>
        <v>#REF!</v>
      </c>
    </row>
    <row r="37" spans="2:10" ht="15">
      <c r="B37" s="6" t="s">
        <v>41</v>
      </c>
      <c r="C37" s="31">
        <f>C36-C35</f>
        <v>1806613.95</v>
      </c>
      <c r="D37" s="39">
        <v>1061641.09</v>
      </c>
      <c r="E37" s="5"/>
      <c r="F37" s="5"/>
      <c r="G37" s="37"/>
      <c r="H37" s="55" t="e">
        <f>H36-H35</f>
        <v>#REF!</v>
      </c>
      <c r="I37" s="55" t="e">
        <f>I36-I35</f>
        <v>#REF!</v>
      </c>
      <c r="J37" s="55" t="e">
        <f>J36-J35</f>
        <v>#REF!</v>
      </c>
    </row>
    <row r="38" spans="2:10" ht="15">
      <c r="B38" s="6" t="s">
        <v>43</v>
      </c>
      <c r="C38" s="31"/>
      <c r="D38" s="39">
        <v>-105626</v>
      </c>
      <c r="E38" s="5"/>
      <c r="F38" s="5"/>
      <c r="G38" s="37"/>
      <c r="H38" s="55" t="e">
        <f>-#REF!</f>
        <v>#REF!</v>
      </c>
      <c r="I38" s="57"/>
      <c r="J38" s="57"/>
    </row>
    <row r="39" spans="2:10" ht="15">
      <c r="B39" s="6" t="s">
        <v>27</v>
      </c>
      <c r="C39" s="29"/>
      <c r="D39" s="36">
        <v>9732.48</v>
      </c>
      <c r="E39" s="5">
        <v>283288.99</v>
      </c>
      <c r="F39" s="5">
        <v>59692.29</v>
      </c>
      <c r="G39" s="37"/>
      <c r="H39" s="53" t="e">
        <f>-#REF!</f>
        <v>#REF!</v>
      </c>
      <c r="I39" s="57" t="e">
        <f>-#REF!</f>
        <v>#REF!</v>
      </c>
      <c r="J39" s="57" t="e">
        <f>#REF!+H45</f>
        <v>#REF!</v>
      </c>
    </row>
    <row r="40" spans="2:10" ht="15">
      <c r="B40" s="7" t="s">
        <v>14</v>
      </c>
      <c r="C40" s="32">
        <f>+C34+C37</f>
        <v>468916.7699999998</v>
      </c>
      <c r="D40" s="40">
        <v>-77170.2122360001</v>
      </c>
      <c r="E40" s="5">
        <v>308870.07</v>
      </c>
      <c r="F40" s="5">
        <v>24781.410000000003</v>
      </c>
      <c r="G40" s="37">
        <v>26042.28</v>
      </c>
      <c r="H40" s="56" t="e">
        <f>+H34+H37+H39+H38</f>
        <v>#REF!</v>
      </c>
      <c r="I40" s="56" t="e">
        <f>+I34+I37+I39+I38</f>
        <v>#REF!</v>
      </c>
      <c r="J40" s="56" t="e">
        <f>+J34+J37+J39+J38</f>
        <v>#REF!</v>
      </c>
    </row>
    <row r="41" spans="2:10" ht="15">
      <c r="B41" s="5" t="s">
        <v>40</v>
      </c>
      <c r="C41" s="29"/>
      <c r="D41" s="36">
        <v>99743.88</v>
      </c>
      <c r="E41" s="26"/>
      <c r="F41" s="26"/>
      <c r="G41" s="42"/>
      <c r="H41" s="53" t="e">
        <f>-#REF!</f>
        <v>#REF!</v>
      </c>
      <c r="I41" s="59"/>
      <c r="J41" s="59"/>
    </row>
    <row r="42" spans="2:10" ht="15" thickBot="1">
      <c r="B42" s="6" t="s">
        <v>45</v>
      </c>
      <c r="C42" s="31"/>
      <c r="D42" s="43">
        <v>22573.66776399991</v>
      </c>
      <c r="E42" s="44"/>
      <c r="F42" s="44"/>
      <c r="G42" s="45"/>
      <c r="H42" s="55" t="e">
        <f>H40+H41</f>
        <v>#REF!</v>
      </c>
      <c r="I42" s="60" t="e">
        <f>I40+I41</f>
        <v>#REF!</v>
      </c>
      <c r="J42" s="55" t="e">
        <f>J40+J41</f>
        <v>#REF!</v>
      </c>
    </row>
    <row r="43" spans="2:4" ht="15">
      <c r="B43" s="19"/>
      <c r="C43" s="20"/>
      <c r="D43" s="21"/>
    </row>
    <row r="44" spans="2:4" ht="15">
      <c r="B44" s="19"/>
      <c r="C44" s="22"/>
      <c r="D44" s="18"/>
    </row>
    <row r="45" spans="2:9" ht="15">
      <c r="B45" s="19"/>
      <c r="C45" s="18"/>
      <c r="D45" s="18"/>
      <c r="F45" s="16" t="s">
        <v>63</v>
      </c>
      <c r="H45" s="61">
        <v>2384.36</v>
      </c>
      <c r="I45" s="61" t="s">
        <v>47</v>
      </c>
    </row>
    <row r="46" spans="2:4" ht="15">
      <c r="B46" s="19"/>
      <c r="C46" s="23"/>
      <c r="D46" s="22"/>
    </row>
    <row r="47" spans="2:3" ht="15">
      <c r="B47" s="19"/>
      <c r="C47" s="18"/>
    </row>
    <row r="48" spans="2:4" ht="16.2">
      <c r="B48" s="24"/>
      <c r="C48" s="19"/>
      <c r="D48" s="19"/>
    </row>
    <row r="49" spans="2:4" ht="16.2">
      <c r="B49" s="24"/>
      <c r="C49" s="18"/>
      <c r="D49" s="18"/>
    </row>
    <row r="50" spans="2:4" ht="15">
      <c r="B50" s="19"/>
      <c r="C50" s="18"/>
      <c r="D50" s="18"/>
    </row>
    <row r="51" spans="2:4" ht="15">
      <c r="B51" s="19"/>
      <c r="C51" s="18"/>
      <c r="D51" s="18"/>
    </row>
    <row r="52" spans="2:4" ht="15">
      <c r="B52" s="19"/>
      <c r="C52" s="18"/>
      <c r="D52" s="18"/>
    </row>
    <row r="53" spans="2:4" ht="15">
      <c r="B53" s="19"/>
      <c r="C53" s="18"/>
      <c r="D53" s="18"/>
    </row>
    <row r="54" spans="2:4" ht="15">
      <c r="B54" s="19"/>
      <c r="C54" s="18"/>
      <c r="D54" s="18"/>
    </row>
    <row r="55" spans="2:4" ht="15">
      <c r="B55" s="19"/>
      <c r="C55" s="18"/>
      <c r="D55" s="18"/>
    </row>
    <row r="56" spans="2:4" ht="15">
      <c r="B56" s="19"/>
      <c r="C56" s="18"/>
      <c r="D56" s="18"/>
    </row>
    <row r="57" spans="2:4" ht="15">
      <c r="B57" s="18"/>
      <c r="C57" s="18"/>
      <c r="D57" s="18"/>
    </row>
    <row r="58" spans="2:4" ht="15">
      <c r="B58" s="25"/>
      <c r="C58" s="18"/>
      <c r="D58" s="18"/>
    </row>
    <row r="59" spans="2:4" ht="15">
      <c r="B59" s="19"/>
      <c r="C59" s="18"/>
      <c r="D59" s="18"/>
    </row>
    <row r="60" spans="2:4" ht="15">
      <c r="B60" s="19"/>
      <c r="C60" s="18"/>
      <c r="D60" s="18"/>
    </row>
    <row r="61" spans="2:4" ht="15">
      <c r="B61" s="19"/>
      <c r="C61" s="18"/>
      <c r="D61" s="18"/>
    </row>
    <row r="62" spans="2:4" ht="15">
      <c r="B62" s="19"/>
      <c r="C62" s="18"/>
      <c r="D62" s="18"/>
    </row>
    <row r="63" spans="2:4" ht="15">
      <c r="B63" s="19"/>
      <c r="C63" s="18"/>
      <c r="D63" s="18"/>
    </row>
    <row r="64" spans="2:4" ht="15">
      <c r="B64" s="19"/>
      <c r="C64" s="18"/>
      <c r="D64" s="18"/>
    </row>
    <row r="65" spans="2:4" ht="15">
      <c r="B65" s="19"/>
      <c r="C65" s="18"/>
      <c r="D65" s="18"/>
    </row>
    <row r="66" spans="2:4" ht="15">
      <c r="B66" s="18"/>
      <c r="C66" s="18"/>
      <c r="D66" s="18"/>
    </row>
    <row r="67" spans="2:4" ht="15">
      <c r="B67" s="25"/>
      <c r="C67" s="18"/>
      <c r="D67" s="18"/>
    </row>
    <row r="68" spans="2:4" ht="15">
      <c r="B68" s="19"/>
      <c r="C68" s="18"/>
      <c r="D68" s="18"/>
    </row>
    <row r="69" spans="2:4" ht="15">
      <c r="B69" s="19"/>
      <c r="C69" s="18"/>
      <c r="D69" s="18"/>
    </row>
    <row r="70" spans="2:4" ht="15">
      <c r="B70" s="19"/>
      <c r="C70" s="18"/>
      <c r="D70" s="18"/>
    </row>
    <row r="71" spans="2:4" ht="15">
      <c r="B71" s="18"/>
      <c r="C71" s="18"/>
      <c r="D71" s="18"/>
    </row>
    <row r="72" spans="2:4" ht="15">
      <c r="B72" s="18"/>
      <c r="C72" s="18"/>
      <c r="D72" s="18"/>
    </row>
    <row r="73" spans="2:4" ht="15">
      <c r="B73" s="18"/>
      <c r="C73" s="18"/>
      <c r="D73" s="18"/>
    </row>
    <row r="74" spans="2:4" ht="15">
      <c r="B74" s="18"/>
      <c r="C74" s="18"/>
      <c r="D74" s="18"/>
    </row>
    <row r="75" spans="2:4" ht="15">
      <c r="B75" s="18"/>
      <c r="C75" s="18"/>
      <c r="D75" s="18"/>
    </row>
    <row r="76" spans="2:4" ht="15">
      <c r="B76" s="18"/>
      <c r="C76" s="18"/>
      <c r="D76" s="18"/>
    </row>
    <row r="77" spans="2:4" ht="15">
      <c r="B77" s="18"/>
      <c r="C77" s="18"/>
      <c r="D77" s="18"/>
    </row>
    <row r="78" spans="2:4" ht="15">
      <c r="B78" s="18"/>
      <c r="C78" s="18"/>
      <c r="D78" s="18"/>
    </row>
  </sheetData>
  <mergeCells count="4">
    <mergeCell ref="E2:G2"/>
    <mergeCell ref="D1:G1"/>
    <mergeCell ref="H1:K1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37"/>
  <sheetViews>
    <sheetView workbookViewId="0" topLeftCell="B19">
      <selection activeCell="F31" sqref="F31"/>
    </sheetView>
  </sheetViews>
  <sheetFormatPr defaultColWidth="8.7109375" defaultRowHeight="15"/>
  <cols>
    <col min="3" max="3" width="18.140625" style="0" customWidth="1"/>
    <col min="4" max="4" width="11.7109375" style="0" bestFit="1" customWidth="1"/>
    <col min="5" max="5" width="15.421875" style="0" bestFit="1" customWidth="1"/>
    <col min="6" max="6" width="10.421875" style="0" bestFit="1" customWidth="1"/>
    <col min="7" max="7" width="11.28125" style="0" customWidth="1"/>
    <col min="8" max="8" width="17.140625" style="0" bestFit="1" customWidth="1"/>
    <col min="9" max="9" width="11.421875" style="0" bestFit="1" customWidth="1"/>
    <col min="10" max="10" width="10.421875" style="0" bestFit="1" customWidth="1"/>
  </cols>
  <sheetData>
    <row r="4" ht="15">
      <c r="C4" s="2" t="s">
        <v>50</v>
      </c>
    </row>
    <row r="6" spans="3:8" ht="15">
      <c r="C6" s="8"/>
      <c r="D6" s="170" t="s">
        <v>39</v>
      </c>
      <c r="E6" s="170"/>
      <c r="F6" s="170"/>
      <c r="G6" s="170"/>
      <c r="H6" s="170"/>
    </row>
    <row r="7" spans="3:8" ht="15">
      <c r="C7" s="11" t="s">
        <v>51</v>
      </c>
      <c r="D7" s="11" t="s">
        <v>28</v>
      </c>
      <c r="E7" s="11" t="s">
        <v>31</v>
      </c>
      <c r="F7" s="11" t="s">
        <v>42</v>
      </c>
      <c r="G7" s="11" t="s">
        <v>29</v>
      </c>
      <c r="H7" s="11" t="s">
        <v>52</v>
      </c>
    </row>
    <row r="8" spans="3:8" ht="15">
      <c r="C8" s="8" t="s">
        <v>48</v>
      </c>
      <c r="D8" s="47"/>
      <c r="E8" s="47"/>
      <c r="F8" s="47"/>
      <c r="G8" s="47"/>
      <c r="H8" s="47">
        <v>1</v>
      </c>
    </row>
    <row r="9" spans="3:8" ht="15">
      <c r="C9" s="8" t="s">
        <v>53</v>
      </c>
      <c r="D9" s="47">
        <v>0.5</v>
      </c>
      <c r="E9" s="47"/>
      <c r="F9" s="47"/>
      <c r="G9" s="47"/>
      <c r="H9" s="47">
        <v>0.5</v>
      </c>
    </row>
    <row r="10" spans="3:8" ht="15">
      <c r="C10" s="8" t="s">
        <v>49</v>
      </c>
      <c r="D10" s="47"/>
      <c r="E10" s="47">
        <v>0.25</v>
      </c>
      <c r="F10" s="47">
        <v>0.35</v>
      </c>
      <c r="G10" s="47">
        <v>0.4</v>
      </c>
      <c r="H10" s="47"/>
    </row>
    <row r="11" spans="3:8" ht="15">
      <c r="C11" s="8" t="s">
        <v>54</v>
      </c>
      <c r="D11" s="47"/>
      <c r="E11" s="47"/>
      <c r="F11" s="47">
        <v>0.35</v>
      </c>
      <c r="G11" s="47">
        <v>0.35</v>
      </c>
      <c r="H11" s="47">
        <v>0.3</v>
      </c>
    </row>
    <row r="12" spans="3:8" ht="15">
      <c r="C12" s="49" t="s">
        <v>58</v>
      </c>
      <c r="D12" s="49"/>
      <c r="E12" s="49"/>
      <c r="F12" s="50">
        <v>0.25</v>
      </c>
      <c r="G12" s="50">
        <v>0.75</v>
      </c>
      <c r="H12" s="49"/>
    </row>
    <row r="14" spans="3:6" ht="15">
      <c r="C14" s="2" t="s">
        <v>56</v>
      </c>
      <c r="E14" s="1"/>
      <c r="F14" s="1"/>
    </row>
    <row r="16" spans="3:4" ht="15">
      <c r="C16" s="11" t="s">
        <v>51</v>
      </c>
      <c r="D16" s="11" t="s">
        <v>57</v>
      </c>
    </row>
    <row r="17" spans="3:4" ht="15">
      <c r="C17" s="8" t="s">
        <v>48</v>
      </c>
      <c r="D17" s="9">
        <f>98225.52+3448+5819.17+4800+6165.64+23639.61+206.78</f>
        <v>142304.72</v>
      </c>
    </row>
    <row r="18" spans="3:4" ht="15">
      <c r="C18" s="8" t="s">
        <v>53</v>
      </c>
      <c r="D18" s="9">
        <f>41098.28+5535.38+9806.04+767.44+206.64+120+166.04</f>
        <v>57699.82</v>
      </c>
    </row>
    <row r="19" spans="3:4" ht="15">
      <c r="C19" s="8" t="s">
        <v>49</v>
      </c>
      <c r="D19" s="9">
        <f>90448.09+1708+5675.03+4670.69+5841.03+22251.89+206.78</f>
        <v>130801.51</v>
      </c>
    </row>
    <row r="20" spans="3:4" ht="15">
      <c r="C20" s="8" t="s">
        <v>54</v>
      </c>
      <c r="D20" s="9">
        <f>60119.25+6607.68+14374.35+647.56+1133.14+50.48+242.82</f>
        <v>83175.28</v>
      </c>
    </row>
    <row r="21" spans="3:4" ht="15">
      <c r="C21" s="49" t="s">
        <v>58</v>
      </c>
      <c r="D21" s="9">
        <f>23666.74+8564.49+262.94</f>
        <v>32494.170000000002</v>
      </c>
    </row>
    <row r="22" spans="4:9" ht="15">
      <c r="D22" s="1"/>
      <c r="E22" s="1"/>
      <c r="F22" s="1"/>
      <c r="G22" s="1"/>
      <c r="H22" s="1"/>
      <c r="I22" s="1"/>
    </row>
    <row r="23" ht="15">
      <c r="C23" s="2" t="s">
        <v>55</v>
      </c>
    </row>
    <row r="25" spans="3:9" ht="15">
      <c r="C25" s="8"/>
      <c r="D25" s="170" t="s">
        <v>39</v>
      </c>
      <c r="E25" s="170"/>
      <c r="F25" s="170"/>
      <c r="G25" s="170"/>
      <c r="H25" s="170"/>
      <c r="I25" s="170"/>
    </row>
    <row r="26" spans="3:9" ht="15">
      <c r="C26" s="11" t="s">
        <v>51</v>
      </c>
      <c r="D26" s="11" t="s">
        <v>28</v>
      </c>
      <c r="E26" s="11" t="s">
        <v>31</v>
      </c>
      <c r="F26" s="11" t="s">
        <v>42</v>
      </c>
      <c r="G26" s="11" t="s">
        <v>29</v>
      </c>
      <c r="H26" s="11" t="s">
        <v>52</v>
      </c>
      <c r="I26" s="12" t="s">
        <v>32</v>
      </c>
    </row>
    <row r="27" spans="3:11" ht="15">
      <c r="C27" s="8" t="s">
        <v>48</v>
      </c>
      <c r="D27" s="48">
        <f>$D$17*D8</f>
        <v>0</v>
      </c>
      <c r="E27" s="48">
        <f>$D$17*E8</f>
        <v>0</v>
      </c>
      <c r="F27" s="48">
        <f>$D$17*F8</f>
        <v>0</v>
      </c>
      <c r="G27" s="48">
        <f>$D$17*G8</f>
        <v>0</v>
      </c>
      <c r="H27" s="48">
        <f>$D$17*H8</f>
        <v>142304.72</v>
      </c>
      <c r="I27" s="9">
        <f>SUM(D27:H27)</f>
        <v>142304.72</v>
      </c>
      <c r="J27" s="13">
        <f>I27-D17</f>
        <v>0</v>
      </c>
      <c r="K27" t="s">
        <v>37</v>
      </c>
    </row>
    <row r="28" spans="3:11" ht="15">
      <c r="C28" s="8" t="s">
        <v>53</v>
      </c>
      <c r="D28" s="48">
        <f>$D$18*D9</f>
        <v>28849.91</v>
      </c>
      <c r="E28" s="48">
        <f>$D$18*E9</f>
        <v>0</v>
      </c>
      <c r="F28" s="48">
        <f>$D$18*F9</f>
        <v>0</v>
      </c>
      <c r="G28" s="48">
        <f>$D$18*G9</f>
        <v>0</v>
      </c>
      <c r="H28" s="48">
        <f>$D$18*H9</f>
        <v>28849.91</v>
      </c>
      <c r="I28" s="9">
        <f>SUM(D28:H28)</f>
        <v>57699.82</v>
      </c>
      <c r="J28" s="13">
        <f>I28-D18</f>
        <v>0</v>
      </c>
      <c r="K28" t="s">
        <v>37</v>
      </c>
    </row>
    <row r="29" spans="3:11" ht="15">
      <c r="C29" s="8" t="s">
        <v>49</v>
      </c>
      <c r="D29" s="48"/>
      <c r="E29" s="48">
        <f>$D$19*E10</f>
        <v>32700.3775</v>
      </c>
      <c r="F29" s="48">
        <f>$D$19*F10</f>
        <v>45780.52849999999</v>
      </c>
      <c r="G29" s="48">
        <f>$D$19*G10</f>
        <v>52320.604</v>
      </c>
      <c r="H29" s="48"/>
      <c r="I29" s="9">
        <f>SUM(D29:H29)</f>
        <v>130801.50999999998</v>
      </c>
      <c r="J29" s="13">
        <f>I29-D19</f>
        <v>0</v>
      </c>
      <c r="K29" t="s">
        <v>37</v>
      </c>
    </row>
    <row r="30" spans="3:11" ht="15">
      <c r="C30" s="8" t="s">
        <v>54</v>
      </c>
      <c r="D30" s="48"/>
      <c r="E30" s="48"/>
      <c r="F30" s="48">
        <f>$D$20*F11</f>
        <v>29111.347999999998</v>
      </c>
      <c r="G30" s="48">
        <f>$D$20*G11</f>
        <v>29111.347999999998</v>
      </c>
      <c r="H30" s="48">
        <f>$D$20*H11</f>
        <v>24952.584</v>
      </c>
      <c r="I30" s="9">
        <f>SUM(D30:H30)</f>
        <v>83175.28</v>
      </c>
      <c r="J30" s="13">
        <f>I30-D20</f>
        <v>0</v>
      </c>
      <c r="K30" t="s">
        <v>37</v>
      </c>
    </row>
    <row r="31" spans="3:11" ht="15">
      <c r="C31" s="49" t="s">
        <v>58</v>
      </c>
      <c r="D31" s="8"/>
      <c r="E31" s="8"/>
      <c r="F31" s="51">
        <f>D21*F12</f>
        <v>8123.5425000000005</v>
      </c>
      <c r="G31" s="51">
        <f>D21*G12</f>
        <v>24370.627500000002</v>
      </c>
      <c r="H31" s="8"/>
      <c r="I31" s="9">
        <f>SUM(D31:H31)</f>
        <v>32494.170000000002</v>
      </c>
      <c r="J31" s="13">
        <f>I31-D21</f>
        <v>0</v>
      </c>
      <c r="K31" t="s">
        <v>37</v>
      </c>
    </row>
    <row r="33" ht="15">
      <c r="E33" t="s">
        <v>62</v>
      </c>
    </row>
    <row r="35" ht="15">
      <c r="C35" s="2" t="s">
        <v>59</v>
      </c>
    </row>
    <row r="36" spans="3:8" ht="15">
      <c r="C36" t="s">
        <v>61</v>
      </c>
      <c r="H36" s="6">
        <v>30086.25</v>
      </c>
    </row>
    <row r="37" ht="15">
      <c r="C37" t="s">
        <v>60</v>
      </c>
    </row>
  </sheetData>
  <mergeCells count="2">
    <mergeCell ref="D6:H6"/>
    <mergeCell ref="D25:I2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2018-10-28T17:35:15Z</cp:lastPrinted>
  <dcterms:created xsi:type="dcterms:W3CDTF">2006-09-25T09:17:32Z</dcterms:created>
  <dcterms:modified xsi:type="dcterms:W3CDTF">2023-01-11T14:11:51Z</dcterms:modified>
  <cp:category/>
  <cp:version/>
  <cp:contentType/>
  <cp:contentStatus/>
</cp:coreProperties>
</file>